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6" tabRatio="560"/>
  </bookViews>
  <sheets>
    <sheet name="50" sheetId="3" r:id="rId1"/>
    <sheet name="Table" sheetId="4" state="hidden" r:id="rId2"/>
  </sheets>
  <definedNames>
    <definedName name="_xlnm.Print_Area" localSheetId="0">'50'!$A$1:$L$42</definedName>
    <definedName name="note">'50'!$A$33:$B$38</definedName>
    <definedName name="Tabelle">'50'!$C$20:$H$20</definedName>
  </definedNames>
  <calcPr calcId="145621"/>
</workbook>
</file>

<file path=xl/calcChain.xml><?xml version="1.0" encoding="utf-8"?>
<calcChain xmlns="http://schemas.openxmlformats.org/spreadsheetml/2006/main">
  <c r="G3" i="3" l="1"/>
  <c r="G4" i="3"/>
  <c r="H4" i="3" s="1"/>
  <c r="J4" i="3" s="1"/>
  <c r="E10" i="3"/>
  <c r="H10" i="3" s="1"/>
  <c r="E11" i="3"/>
  <c r="G11" i="3" s="1"/>
  <c r="E12" i="3"/>
  <c r="H12" i="3" s="1"/>
  <c r="E13" i="3"/>
  <c r="H13" i="3" s="1"/>
  <c r="J13" i="3" s="1"/>
  <c r="C17" i="3"/>
  <c r="D17" i="3"/>
  <c r="E17" i="3"/>
  <c r="F17" i="3"/>
  <c r="G17" i="3"/>
  <c r="H17" i="3"/>
  <c r="J17" i="3"/>
  <c r="K17" i="3"/>
  <c r="M17" i="3"/>
  <c r="O17" i="3"/>
  <c r="N13" i="3" l="1"/>
  <c r="G13" i="3"/>
  <c r="N11" i="3"/>
  <c r="H11" i="3"/>
  <c r="J11" i="3" s="1"/>
  <c r="G5" i="3"/>
  <c r="H5" i="3" s="1"/>
  <c r="I5" i="3" s="1"/>
  <c r="J5" i="3"/>
  <c r="J12" i="3"/>
  <c r="I12" i="3"/>
  <c r="I10" i="3"/>
  <c r="J10" i="3"/>
  <c r="I13" i="3"/>
  <c r="N12" i="3"/>
  <c r="G12" i="3"/>
  <c r="N10" i="3"/>
  <c r="G10" i="3"/>
  <c r="H3" i="3"/>
  <c r="J3" i="3" s="1"/>
  <c r="H6" i="3" l="1"/>
  <c r="I6" i="3" s="1"/>
  <c r="I11" i="3"/>
  <c r="A26" i="3" s="1"/>
  <c r="C8" i="3"/>
  <c r="E8" i="3" s="1"/>
  <c r="J6" i="3"/>
  <c r="G14" i="3"/>
  <c r="H14" i="3" s="1"/>
  <c r="I14" i="3" s="1"/>
  <c r="A25" i="3" s="1"/>
  <c r="C16" i="3"/>
  <c r="N17" i="3" s="1"/>
  <c r="A27" i="3"/>
  <c r="N6" i="3" l="1"/>
  <c r="H8" i="3"/>
  <c r="G8" i="3"/>
  <c r="G16" i="3" s="1"/>
  <c r="H16" i="3" s="1"/>
  <c r="I16" i="3" s="1"/>
  <c r="A24" i="3" l="1"/>
  <c r="A28" i="3"/>
  <c r="I8" i="3"/>
  <c r="J8" i="3"/>
  <c r="A29" i="3" l="1"/>
  <c r="J16" i="3" s="1"/>
  <c r="L16" i="3" s="1"/>
  <c r="I17" i="3" l="1"/>
</calcChain>
</file>

<file path=xl/sharedStrings.xml><?xml version="1.0" encoding="utf-8"?>
<sst xmlns="http://schemas.openxmlformats.org/spreadsheetml/2006/main" count="104" uniqueCount="58">
  <si>
    <t>Fachnr</t>
  </si>
  <si>
    <t>Fach</t>
  </si>
  <si>
    <t>Punkte</t>
  </si>
  <si>
    <t>MEPR</t>
  </si>
  <si>
    <t>Ergebnis 1</t>
  </si>
  <si>
    <t>Faktor</t>
  </si>
  <si>
    <t>Ergebnis 2</t>
  </si>
  <si>
    <t>Note</t>
  </si>
  <si>
    <t>Anr</t>
  </si>
  <si>
    <t>Gewichtung</t>
  </si>
  <si>
    <t>ENDE</t>
  </si>
  <si>
    <t>Wahlfächer</t>
  </si>
  <si>
    <t>Eingabe</t>
  </si>
  <si>
    <t>Auswertung</t>
  </si>
  <si>
    <t>Noten</t>
  </si>
  <si>
    <t>Anrechenbar (System)</t>
  </si>
  <si>
    <t>Anrechenbar (Eingabe)</t>
  </si>
  <si>
    <t>Prüfstand (Vorschlag System)</t>
  </si>
  <si>
    <t>Zeugnisreihenfolge</t>
  </si>
  <si>
    <t>Vorl.Ergebnis</t>
  </si>
  <si>
    <t>Thema</t>
  </si>
  <si>
    <t>Seitenumbruch</t>
  </si>
  <si>
    <t>Bestenehrung</t>
  </si>
  <si>
    <t>Bestehensregeln</t>
  </si>
  <si>
    <t>durchrechnen, wenn in jedem Fach ein Punkt</t>
  </si>
  <si>
    <t>Bestanden?</t>
  </si>
  <si>
    <t>Notentabelle</t>
  </si>
  <si>
    <t>Wiso</t>
  </si>
  <si>
    <t>Gesamtergebnis</t>
  </si>
  <si>
    <t>Gesamtergebnis mind. 50 Pkt.</t>
  </si>
  <si>
    <t>Teil 2 Gesamt mind. 50 Pkt.</t>
  </si>
  <si>
    <t>keine Sechser in Teil 2</t>
  </si>
  <si>
    <t>mind. Drei Vierer im Teil 2</t>
  </si>
  <si>
    <t>Prüfungsteil B</t>
  </si>
  <si>
    <t>Ganzh. Aufgabe1</t>
  </si>
  <si>
    <t>Ganzh. Aufgabe2</t>
  </si>
  <si>
    <t>Erg.Prüf.teil B</t>
  </si>
  <si>
    <t>Prüfungsteil A</t>
  </si>
  <si>
    <t>Betr. Projektar</t>
  </si>
  <si>
    <t>Präsentation</t>
  </si>
  <si>
    <t>Erg.Prüf.teil A</t>
  </si>
  <si>
    <t>Ermittlung des Gesamtergebnisses:</t>
  </si>
  <si>
    <t>Prüfungsteil B mind. 50 Punkte</t>
  </si>
  <si>
    <t>Prüfungsteil A mind. 50 Punkte</t>
  </si>
  <si>
    <t>kein Sechser erlaubt</t>
  </si>
  <si>
    <t>Fünfer erlaubt inPrüfungsteil B</t>
  </si>
  <si>
    <t>Fünfer erlaubt inPrüfungsteil A</t>
  </si>
  <si>
    <t>Teil 1 der Abschlussprüfung</t>
  </si>
  <si>
    <t>Produktion und Service Arbeitsaufgabe</t>
  </si>
  <si>
    <t>Produktion und Service Schriftlich</t>
  </si>
  <si>
    <t>Ergebnis Produktion und Service</t>
  </si>
  <si>
    <t>Ergebnis Teil 1 der Abschlussprüfung</t>
  </si>
  <si>
    <t>Teil 2 der Abschlussprüfung</t>
  </si>
  <si>
    <t>Gasterlebnis, Verkaufsförderung, Marketing 
und Warenlagerung</t>
  </si>
  <si>
    <t>Personal- und Warenwirtschaft sowie 
Steuerung und Kontrolle in der Systemgastronomie</t>
  </si>
  <si>
    <t>Wirtschafts- und Sozialkunde</t>
  </si>
  <si>
    <t>Betriebliche Abläufe in der Systemgastronomie</t>
  </si>
  <si>
    <t>Ergebnis Teil 2 der Abschlussprüfung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</si>
</sst>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9"/>
        <bgColor indexed="26"/>
      </patternFill>
    </fill>
    <fill>
      <patternFill patternType="solid">
        <fgColor theme="3" tint="0.59999389629810485"/>
        <bgColor indexed="9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4" fillId="2" borderId="1" applyNumberFormat="0" applyAlignment="0" applyProtection="0"/>
    <xf numFmtId="0" fontId="5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6" fillId="3" borderId="0" applyNumberFormat="0" applyBorder="0" applyAlignment="0" applyProtection="0"/>
    <xf numFmtId="0" fontId="7" fillId="2" borderId="0" applyNumberFormat="0" applyBorder="0" applyAlignment="0" applyProtection="0"/>
    <xf numFmtId="0" fontId="8" fillId="4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0" fillId="8" borderId="0" applyNumberFormat="0" applyBorder="0" applyAlignment="0" applyProtection="0"/>
  </cellStyleXfs>
  <cellXfs count="74">
    <xf numFmtId="0" fontId="0" fillId="0" borderId="0" xfId="0"/>
    <xf numFmtId="1" fontId="12" fillId="0" borderId="0" xfId="0" applyNumberFormat="1" applyFont="1" applyProtection="1"/>
    <xf numFmtId="1" fontId="13" fillId="0" borderId="0" xfId="0" applyNumberFormat="1" applyFont="1" applyProtection="1"/>
    <xf numFmtId="1" fontId="13" fillId="0" borderId="0" xfId="0" applyNumberFormat="1" applyFont="1" applyAlignment="1" applyProtection="1">
      <alignment horizontal="center"/>
    </xf>
    <xf numFmtId="2" fontId="13" fillId="0" borderId="0" xfId="0" applyNumberFormat="1" applyFont="1" applyProtection="1">
      <protection hidden="1"/>
    </xf>
    <xf numFmtId="0" fontId="13" fillId="0" borderId="0" xfId="0" applyFont="1"/>
    <xf numFmtId="1" fontId="13" fillId="2" borderId="0" xfId="0" applyNumberFormat="1" applyFont="1" applyFill="1" applyBorder="1" applyAlignment="1" applyProtection="1">
      <alignment horizontal="center"/>
      <protection locked="0"/>
    </xf>
    <xf numFmtId="1" fontId="13" fillId="2" borderId="0" xfId="0" applyNumberFormat="1" applyFont="1" applyFill="1" applyBorder="1" applyAlignment="1" applyProtection="1">
      <alignment horizontal="right" wrapText="1"/>
      <protection locked="0"/>
    </xf>
    <xf numFmtId="1" fontId="12" fillId="0" borderId="0" xfId="0" applyNumberFormat="1" applyFont="1" applyFill="1" applyBorder="1" applyAlignment="1">
      <alignment horizontal="right"/>
    </xf>
    <xf numFmtId="1" fontId="14" fillId="0" borderId="0" xfId="0" applyNumberFormat="1" applyFont="1" applyFill="1" applyBorder="1" applyAlignment="1">
      <alignment horizontal="center"/>
    </xf>
    <xf numFmtId="0" fontId="12" fillId="0" borderId="0" xfId="0" applyFont="1" applyAlignment="1" applyProtection="1">
      <alignment horizontal="center"/>
    </xf>
    <xf numFmtId="0" fontId="13" fillId="0" borderId="0" xfId="0" applyFont="1" applyProtection="1">
      <protection hidden="1"/>
    </xf>
    <xf numFmtId="0" fontId="12" fillId="0" borderId="0" xfId="0" applyFont="1" applyProtection="1"/>
    <xf numFmtId="0" fontId="12" fillId="0" borderId="0" xfId="0" applyFont="1" applyBorder="1"/>
    <xf numFmtId="0" fontId="13" fillId="0" borderId="0" xfId="0" applyFont="1" applyAlignment="1" applyProtection="1">
      <alignment horizontal="center"/>
    </xf>
    <xf numFmtId="0" fontId="13" fillId="0" borderId="0" xfId="0" applyFont="1" applyProtection="1"/>
    <xf numFmtId="0" fontId="13" fillId="0" borderId="0" xfId="0" applyFont="1" applyBorder="1"/>
    <xf numFmtId="0" fontId="0" fillId="0" borderId="0" xfId="0" applyProtection="1">
      <protection hidden="1"/>
    </xf>
    <xf numFmtId="0" fontId="13" fillId="0" borderId="0" xfId="0" applyFont="1" applyAlignment="1" applyProtection="1">
      <alignment horizontal="center"/>
      <protection hidden="1"/>
    </xf>
    <xf numFmtId="0" fontId="15" fillId="0" borderId="0" xfId="0" applyFont="1" applyProtection="1"/>
    <xf numFmtId="164" fontId="12" fillId="0" borderId="0" xfId="0" applyNumberFormat="1" applyFont="1" applyFill="1" applyBorder="1" applyAlignment="1">
      <alignment horizontal="right"/>
    </xf>
    <xf numFmtId="1" fontId="12" fillId="0" borderId="0" xfId="0" applyNumberFormat="1" applyFont="1" applyFill="1" applyBorder="1" applyAlignment="1" applyProtection="1">
      <alignment horizontal="right"/>
    </xf>
    <xf numFmtId="1" fontId="13" fillId="0" borderId="0" xfId="0" applyNumberFormat="1" applyFont="1"/>
    <xf numFmtId="0" fontId="12" fillId="0" borderId="0" xfId="0" applyFont="1" applyAlignment="1" applyProtection="1">
      <alignment horizontal="center"/>
      <protection hidden="1"/>
    </xf>
    <xf numFmtId="2" fontId="12" fillId="0" borderId="0" xfId="0" applyNumberFormat="1" applyFont="1" applyFill="1" applyBorder="1" applyAlignment="1" applyProtection="1">
      <alignment horizontal="right"/>
      <protection hidden="1"/>
    </xf>
    <xf numFmtId="1" fontId="12" fillId="9" borderId="0" xfId="0" applyNumberFormat="1" applyFont="1" applyFill="1" applyBorder="1" applyAlignment="1">
      <alignment horizontal="right"/>
    </xf>
    <xf numFmtId="2" fontId="12" fillId="9" borderId="0" xfId="0" applyNumberFormat="1" applyFont="1" applyFill="1" applyBorder="1" applyAlignment="1" applyProtection="1">
      <alignment horizontal="right"/>
      <protection hidden="1"/>
    </xf>
    <xf numFmtId="0" fontId="13" fillId="0" borderId="0" xfId="0" applyFont="1" applyFill="1" applyAlignment="1" applyProtection="1">
      <alignment horizontal="left"/>
      <protection hidden="1"/>
    </xf>
    <xf numFmtId="0" fontId="13" fillId="0" borderId="0" xfId="0" applyFont="1" applyFill="1" applyProtection="1">
      <protection hidden="1"/>
    </xf>
    <xf numFmtId="0" fontId="12" fillId="0" borderId="0" xfId="0" applyFont="1" applyProtection="1">
      <protection hidden="1"/>
    </xf>
    <xf numFmtId="0" fontId="13" fillId="0" borderId="0" xfId="0" applyFont="1" applyBorder="1" applyProtection="1">
      <protection hidden="1"/>
    </xf>
    <xf numFmtId="2" fontId="13" fillId="0" borderId="0" xfId="0" applyNumberFormat="1" applyFont="1" applyFill="1" applyProtection="1">
      <protection hidden="1"/>
    </xf>
    <xf numFmtId="1" fontId="17" fillId="0" borderId="0" xfId="0" applyNumberFormat="1" applyFont="1" applyAlignment="1" applyProtection="1">
      <alignment horizontal="center"/>
    </xf>
    <xf numFmtId="1" fontId="17" fillId="0" borderId="0" xfId="0" applyNumberFormat="1" applyFont="1" applyProtection="1">
      <protection hidden="1"/>
    </xf>
    <xf numFmtId="1" fontId="18" fillId="0" borderId="0" xfId="0" applyNumberFormat="1" applyFont="1" applyProtection="1">
      <protection hidden="1"/>
    </xf>
    <xf numFmtId="2" fontId="18" fillId="0" borderId="0" xfId="0" applyNumberFormat="1" applyFont="1" applyProtection="1">
      <protection hidden="1"/>
    </xf>
    <xf numFmtId="1" fontId="18" fillId="0" borderId="0" xfId="0" applyNumberFormat="1" applyFont="1" applyProtection="1"/>
    <xf numFmtId="1" fontId="17" fillId="0" borderId="0" xfId="0" applyNumberFormat="1" applyFont="1" applyProtection="1"/>
    <xf numFmtId="1" fontId="18" fillId="0" borderId="0" xfId="0" applyNumberFormat="1" applyFont="1" applyAlignment="1" applyProtection="1">
      <alignment horizontal="center"/>
    </xf>
    <xf numFmtId="164" fontId="17" fillId="0" borderId="0" xfId="0" applyNumberFormat="1" applyFont="1" applyProtection="1"/>
    <xf numFmtId="1" fontId="18" fillId="0" borderId="0" xfId="0" applyNumberFormat="1" applyFont="1" applyFill="1" applyBorder="1" applyAlignment="1" applyProtection="1">
      <alignment horizontal="left"/>
    </xf>
    <xf numFmtId="1" fontId="17" fillId="0" borderId="0" xfId="0" applyNumberFormat="1" applyFont="1" applyFill="1" applyBorder="1" applyAlignment="1" applyProtection="1">
      <alignment horizontal="right"/>
      <protection hidden="1"/>
    </xf>
    <xf numFmtId="1" fontId="18" fillId="0" borderId="0" xfId="0" applyNumberFormat="1" applyFont="1" applyFill="1" applyAlignment="1" applyProtection="1">
      <alignment horizontal="left"/>
      <protection hidden="1"/>
    </xf>
    <xf numFmtId="1" fontId="18" fillId="0" borderId="0" xfId="0" applyNumberFormat="1" applyFont="1" applyFill="1" applyProtection="1">
      <protection hidden="1"/>
    </xf>
    <xf numFmtId="1" fontId="18" fillId="0" borderId="0" xfId="0" applyNumberFormat="1" applyFont="1" applyFill="1" applyBorder="1" applyAlignment="1" applyProtection="1">
      <alignment horizontal="left" wrapText="1"/>
    </xf>
    <xf numFmtId="1" fontId="18" fillId="0" borderId="0" xfId="0" applyNumberFormat="1" applyFont="1" applyAlignment="1" applyProtection="1">
      <alignment wrapText="1"/>
    </xf>
    <xf numFmtId="1" fontId="18" fillId="10" borderId="0" xfId="0" applyNumberFormat="1" applyFont="1" applyFill="1" applyProtection="1">
      <protection locked="0"/>
    </xf>
    <xf numFmtId="1" fontId="18" fillId="10" borderId="0" xfId="0" applyNumberFormat="1" applyFont="1" applyFill="1" applyBorder="1" applyAlignment="1" applyProtection="1">
      <alignment horizontal="right" wrapText="1"/>
      <protection locked="0"/>
    </xf>
    <xf numFmtId="1" fontId="18" fillId="0" borderId="0" xfId="0" applyNumberFormat="1" applyFont="1" applyAlignment="1" applyProtection="1">
      <alignment horizontal="center"/>
      <protection hidden="1"/>
    </xf>
    <xf numFmtId="1" fontId="20" fillId="0" borderId="0" xfId="0" applyNumberFormat="1" applyFont="1" applyProtection="1">
      <protection hidden="1"/>
    </xf>
    <xf numFmtId="1" fontId="20" fillId="0" borderId="0" xfId="0" applyNumberFormat="1" applyFont="1" applyFill="1" applyAlignment="1" applyProtection="1">
      <alignment horizontal="center"/>
    </xf>
    <xf numFmtId="1" fontId="21" fillId="0" borderId="0" xfId="0" applyNumberFormat="1" applyFont="1" applyFill="1" applyProtection="1"/>
    <xf numFmtId="2" fontId="20" fillId="0" borderId="0" xfId="0" applyNumberFormat="1" applyFont="1" applyProtection="1">
      <protection hidden="1"/>
    </xf>
    <xf numFmtId="1" fontId="20" fillId="0" borderId="0" xfId="0" applyNumberFormat="1" applyFont="1" applyFill="1" applyProtection="1">
      <protection hidden="1"/>
    </xf>
    <xf numFmtId="0" fontId="18" fillId="0" borderId="0" xfId="0" applyFont="1" applyProtection="1"/>
    <xf numFmtId="0" fontId="20" fillId="0" borderId="0" xfId="0" applyFont="1" applyProtection="1"/>
    <xf numFmtId="1" fontId="18" fillId="0" borderId="0" xfId="0" applyNumberFormat="1" applyFont="1" applyFill="1" applyProtection="1"/>
    <xf numFmtId="1" fontId="20" fillId="0" borderId="0" xfId="0" applyNumberFormat="1" applyFont="1" applyFill="1" applyBorder="1" applyAlignment="1" applyProtection="1">
      <alignment horizontal="center"/>
    </xf>
    <xf numFmtId="0" fontId="20" fillId="0" borderId="0" xfId="0" applyFont="1" applyFill="1" applyProtection="1"/>
    <xf numFmtId="2" fontId="20" fillId="0" borderId="0" xfId="0" applyNumberFormat="1" applyFont="1" applyFill="1" applyBorder="1" applyAlignment="1" applyProtection="1">
      <alignment horizontal="right"/>
    </xf>
    <xf numFmtId="1" fontId="17" fillId="0" borderId="0" xfId="0" applyNumberFormat="1" applyFont="1" applyFill="1" applyBorder="1" applyAlignment="1" applyProtection="1">
      <alignment horizontal="right"/>
    </xf>
    <xf numFmtId="1" fontId="21" fillId="0" borderId="0" xfId="0" applyNumberFormat="1" applyFont="1" applyAlignment="1" applyProtection="1">
      <alignment horizontal="center"/>
    </xf>
    <xf numFmtId="1" fontId="20" fillId="0" borderId="0" xfId="0" applyNumberFormat="1" applyFont="1" applyProtection="1"/>
    <xf numFmtId="1" fontId="20" fillId="0" borderId="0" xfId="0" applyNumberFormat="1" applyFont="1" applyFill="1" applyProtection="1"/>
    <xf numFmtId="1" fontId="17" fillId="0" borderId="0" xfId="0" applyNumberFormat="1" applyFont="1" applyAlignment="1" applyProtection="1">
      <alignment horizontal="center"/>
      <protection hidden="1"/>
    </xf>
    <xf numFmtId="0" fontId="18" fillId="0" borderId="0" xfId="0" applyFont="1" applyAlignment="1" applyProtection="1">
      <alignment horizontal="center"/>
    </xf>
    <xf numFmtId="1" fontId="18" fillId="0" borderId="0" xfId="0" applyNumberFormat="1" applyFont="1" applyFill="1" applyAlignment="1" applyProtection="1">
      <alignment horizontal="center"/>
      <protection hidden="1"/>
    </xf>
    <xf numFmtId="1" fontId="17" fillId="0" borderId="0" xfId="0" applyNumberFormat="1" applyFont="1" applyAlignment="1" applyProtection="1">
      <alignment horizontal="center"/>
    </xf>
    <xf numFmtId="1" fontId="21" fillId="0" borderId="0" xfId="0" applyNumberFormat="1" applyFont="1" applyFill="1" applyAlignment="1" applyProtection="1">
      <alignment horizontal="center"/>
    </xf>
    <xf numFmtId="1" fontId="19" fillId="0" borderId="0" xfId="0" applyNumberFormat="1" applyFont="1" applyFill="1" applyBorder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1" fontId="14" fillId="0" borderId="0" xfId="0" applyNumberFormat="1" applyFont="1" applyFill="1" applyBorder="1" applyAlignment="1">
      <alignment horizontal="center"/>
    </xf>
    <xf numFmtId="1" fontId="21" fillId="0" borderId="0" xfId="0" applyNumberFormat="1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</xf>
  </cellXfs>
  <cellStyles count="17">
    <cellStyle name="Accent" xfId="13"/>
    <cellStyle name="Accent 1" xfId="14"/>
    <cellStyle name="Accent 2" xfId="15"/>
    <cellStyle name="Accent 3" xfId="16"/>
    <cellStyle name="Bad" xfId="10"/>
    <cellStyle name="Error" xfId="12"/>
    <cellStyle name="Footnote" xfId="6"/>
    <cellStyle name="Good" xfId="8"/>
    <cellStyle name="Heading" xfId="1"/>
    <cellStyle name="Heading 1" xfId="2"/>
    <cellStyle name="Heading 2" xfId="3"/>
    <cellStyle name="Neutral" xfId="9" builtinId="28" customBuiltin="1"/>
    <cellStyle name="Note" xfId="5"/>
    <cellStyle name="Standard" xfId="0" builtinId="0"/>
    <cellStyle name="Status" xfId="7"/>
    <cellStyle name="Text" xfId="4"/>
    <cellStyle name="Warning" xfId="11"/>
  </cellStyles>
  <dxfs count="2"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EE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16</xdr:row>
      <xdr:rowOff>22860</xdr:rowOff>
    </xdr:from>
    <xdr:to>
      <xdr:col>11</xdr:col>
      <xdr:colOff>1021080</xdr:colOff>
      <xdr:row>41</xdr:row>
      <xdr:rowOff>15240</xdr:rowOff>
    </xdr:to>
    <xdr:sp macro="" textlink="">
      <xdr:nvSpPr>
        <xdr:cNvPr id="2" name="Textfeld 1"/>
        <xdr:cNvSpPr txBox="1"/>
      </xdr:nvSpPr>
      <xdr:spPr>
        <a:xfrm>
          <a:off x="22860" y="3162300"/>
          <a:ext cx="9182100" cy="4373880"/>
        </a:xfrm>
        <a:prstGeom prst="rect">
          <a:avLst/>
        </a:prstGeom>
        <a:solidFill>
          <a:schemeClr val="lt1"/>
        </a:solidFill>
        <a:ln w="19050" cmpd="sng">
          <a:solidFill>
            <a:schemeClr val="tx2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400" b="1">
              <a:latin typeface="Arial" panose="020B0604020202020204" pitchFamily="34" charset="0"/>
              <a:cs typeface="Arial" panose="020B0604020202020204" pitchFamily="34" charset="0"/>
            </a:rPr>
            <a:t>Fachmann/-frau für Systemgastronomie</a:t>
          </a:r>
        </a:p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Ausbildungsordnung vom 01.08.2022</a:t>
          </a:r>
        </a:p>
        <a:p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Abschlussprüfung ist bestanden, wenn die Prüfungsleistungen – auch unter Berücksichtigung einer mündlichen Ergänzungsprüfung nach § 45 – wie folgt bewertet worden sind:</a:t>
          </a:r>
        </a:p>
        <a:p>
          <a:r>
            <a:rPr lang="de-DE" sz="11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im Gesamtergebnis von Teil 1 und Teil 2 mit mindestens „ausreichend“,</a:t>
          </a:r>
        </a:p>
        <a:p>
          <a:r>
            <a:rPr lang="de-DE" sz="11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im Ergebnis von Teil 2 mit mindestens „ausreichend“,</a:t>
          </a:r>
        </a:p>
        <a:p>
          <a:r>
            <a:rPr lang="de-DE" sz="11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in mindestens drei Prüfungsbereichen von Teil 2 mit mindestens „ausreichend“ und</a:t>
          </a:r>
        </a:p>
        <a:p>
          <a:r>
            <a:rPr lang="de-DE" sz="11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in keinem Prüfungsbereich von Teil 2 mit „ungenügend“.</a:t>
          </a:r>
        </a:p>
        <a:p>
          <a:r>
            <a:rPr lang="de-DE" sz="11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Über das Bestehen ist ein Beschluss nach § 42 Absatz 1 Nummer 3 des Berufsbildungsgesetzes zu fassen.</a:t>
          </a:r>
        </a:p>
        <a:p>
          <a:endParaRPr lang="de-DE" sz="1100" b="0" i="0" u="none" strike="noStrike" baseline="0" smtClean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1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Prüfling kann in einem Prüfungsbereich eine mündliche Ergänzungsprüfung beantragen.</a:t>
          </a:r>
        </a:p>
        <a:p>
          <a:r>
            <a:rPr lang="de-DE" sz="11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 Antrag ist stattzugeben,</a:t>
          </a:r>
        </a:p>
        <a:p>
          <a:r>
            <a:rPr lang="de-DE" sz="11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wenn er für einen der folgenden Prüfungsbereiche gestellt worden ist:</a:t>
          </a:r>
        </a:p>
        <a:p>
          <a:r>
            <a:rPr lang="de-DE" sz="11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„Gasterlebnis, Verkaufsförderung, Marketing und Warenlagerung“,</a:t>
          </a:r>
        </a:p>
        <a:p>
          <a:r>
            <a:rPr lang="de-DE" sz="11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„Personal- und Warenwirtschaft sowie Steuerung und Kontrolle in der Systemgastronomie“</a:t>
          </a:r>
        </a:p>
        <a:p>
          <a:r>
            <a:rPr lang="de-DE" sz="11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oder</a:t>
          </a:r>
        </a:p>
        <a:p>
          <a:r>
            <a:rPr lang="de-DE" sz="11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c) „Wirtschafts- und Sozialkunde“,</a:t>
          </a:r>
        </a:p>
        <a:p>
          <a:r>
            <a:rPr lang="de-DE" sz="11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wenn der benannte Prüfungsbereich schlechter als mit „ausreichend“ bewertet worden ist und</a:t>
          </a:r>
        </a:p>
        <a:p>
          <a:r>
            <a:rPr lang="de-DE" sz="11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wenn die mündliche Ergänzungsprüfung für das Bestehen der Abschlussprüfung den Ausschlag geben kann.</a:t>
          </a:r>
        </a:p>
        <a:p>
          <a:r>
            <a:rPr lang="de-DE" sz="11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darf nur in einem einzigen Prüfungsbereich durchgeführt werden.</a:t>
          </a:r>
        </a:p>
        <a:p>
          <a:r>
            <a:rPr lang="de-DE" sz="11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soll 15 Minuten dauern.</a:t>
          </a:r>
        </a:p>
        <a:p>
          <a:r>
            <a:rPr lang="de-DE" sz="11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Bei der Ermittlung des Ergebnisses für den Prüfungsbereich sind das bisherige Ergebnis und das Ergebnis der mündlichen Ergänzungsprüfung im Verhältnis 2 : 1 zu gewichten.</a:t>
          </a:r>
        </a:p>
        <a:p>
          <a:endParaRPr lang="de-DE" sz="1100" b="0" i="0" u="none" strike="noStrike" baseline="0" smtClean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1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MEPR = Mündliche Ergänzungsprüfung</a:t>
          </a:r>
        </a:p>
        <a:p>
          <a:endParaRPr lang="de-DE" sz="1100" b="0" i="0" u="none" strike="noStrike" baseline="0" smtClean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66"/>
  <sheetViews>
    <sheetView tabSelected="1" workbookViewId="0">
      <selection activeCell="C3" sqref="C3"/>
    </sheetView>
  </sheetViews>
  <sheetFormatPr baseColWidth="10" defaultRowHeight="13.8" x14ac:dyDescent="0.25"/>
  <cols>
    <col min="1" max="1" width="7.109375" style="54" customWidth="1"/>
    <col min="2" max="2" width="46.88671875" style="54" bestFit="1" customWidth="1"/>
    <col min="3" max="3" width="8.21875" style="54" customWidth="1"/>
    <col min="4" max="4" width="7.109375" style="54" customWidth="1"/>
    <col min="5" max="5" width="10.77734375" style="54" customWidth="1"/>
    <col min="6" max="6" width="7.109375" style="54" customWidth="1"/>
    <col min="7" max="7" width="10.77734375" style="54" customWidth="1"/>
    <col min="8" max="9" width="7.109375" style="54" customWidth="1"/>
    <col min="10" max="11" width="3.5546875" style="54" customWidth="1"/>
    <col min="12" max="12" width="15.109375" style="65" bestFit="1" customWidth="1"/>
    <col min="13" max="256" width="12.44140625" style="54" customWidth="1"/>
    <col min="257" max="16384" width="11.5546875" style="54"/>
  </cols>
  <sheetData>
    <row r="1" spans="1:64" ht="12.75" customHeight="1" x14ac:dyDescent="0.25">
      <c r="A1" s="61" t="s">
        <v>0</v>
      </c>
      <c r="B1" s="32" t="s">
        <v>1</v>
      </c>
      <c r="C1" s="32" t="s">
        <v>2</v>
      </c>
      <c r="D1" s="32"/>
      <c r="E1" s="32" t="s">
        <v>4</v>
      </c>
      <c r="F1" s="32" t="s">
        <v>5</v>
      </c>
      <c r="G1" s="32" t="s">
        <v>6</v>
      </c>
      <c r="H1" s="32" t="s">
        <v>2</v>
      </c>
      <c r="I1" s="32" t="s">
        <v>7</v>
      </c>
      <c r="J1" s="67"/>
      <c r="K1" s="67"/>
      <c r="L1" s="72" t="s">
        <v>9</v>
      </c>
      <c r="M1" s="49" t="s">
        <v>10</v>
      </c>
      <c r="N1" s="52"/>
      <c r="O1" s="49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</row>
    <row r="2" spans="1:64" x14ac:dyDescent="0.25">
      <c r="A2" s="62">
        <v>6605</v>
      </c>
      <c r="B2" s="36" t="s">
        <v>47</v>
      </c>
      <c r="C2" s="37"/>
      <c r="D2" s="37"/>
      <c r="E2" s="36"/>
      <c r="F2" s="32"/>
      <c r="G2" s="36"/>
      <c r="H2" s="36"/>
      <c r="I2" s="38"/>
      <c r="J2" s="32"/>
      <c r="K2" s="34"/>
      <c r="L2" s="72"/>
      <c r="M2" s="55"/>
      <c r="N2" s="52"/>
      <c r="O2" s="55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</row>
    <row r="3" spans="1:64" x14ac:dyDescent="0.25">
      <c r="A3" s="62">
        <v>8550</v>
      </c>
      <c r="B3" s="44" t="s">
        <v>48</v>
      </c>
      <c r="C3" s="46"/>
      <c r="D3" s="37"/>
      <c r="E3" s="36"/>
      <c r="F3" s="38">
        <v>70</v>
      </c>
      <c r="G3" s="36" t="str">
        <f>IF(ISNUMBER(C3),ROUND(C3*F3,$A$20),"")</f>
        <v/>
      </c>
      <c r="H3" s="36" t="str">
        <f>IF(ISNUMBER(G3),ROUND((G3/F3),$A$20),"")</f>
        <v/>
      </c>
      <c r="J3" s="55" t="str">
        <f>IF(ISNUMBER(K3),K3,(IF(ISNUMBER(H3),IF(H3&gt;49,1,2),"")))</f>
        <v/>
      </c>
      <c r="K3" s="49"/>
      <c r="L3" s="72"/>
      <c r="M3" s="55"/>
      <c r="N3" s="55"/>
      <c r="O3" s="55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</row>
    <row r="4" spans="1:64" x14ac:dyDescent="0.25">
      <c r="A4" s="62">
        <v>8551</v>
      </c>
      <c r="B4" s="44" t="s">
        <v>49</v>
      </c>
      <c r="C4" s="46"/>
      <c r="D4" s="37"/>
      <c r="E4" s="36"/>
      <c r="F4" s="38">
        <v>30</v>
      </c>
      <c r="G4" s="36" t="str">
        <f>IF(ISNUMBER(C4),ROUND(C4*F4,$A$20),"")</f>
        <v/>
      </c>
      <c r="H4" s="36" t="str">
        <f>IF(ISNUMBER(G4),ROUND((G4/F4),$A$20),"")</f>
        <v/>
      </c>
      <c r="J4" s="55" t="str">
        <f>IF(ISNUMBER(K4),K4,(IF(ISNUMBER(H4),IF(H4&gt;49,1,2),"")))</f>
        <v/>
      </c>
      <c r="K4" s="49"/>
      <c r="L4" s="72"/>
      <c r="M4" s="55"/>
      <c r="N4" s="52"/>
      <c r="O4" s="55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</row>
    <row r="5" spans="1:64" x14ac:dyDescent="0.25">
      <c r="A5" s="62">
        <v>8552</v>
      </c>
      <c r="B5" s="40" t="s">
        <v>50</v>
      </c>
      <c r="C5" s="56"/>
      <c r="D5" s="37"/>
      <c r="E5" s="36"/>
      <c r="F5" s="38"/>
      <c r="G5" s="54" t="str">
        <f>IF(AND(ISNUMBER(G3),ISNUMBER(G4)),ROUND(G3+G4,$A$20),"")</f>
        <v/>
      </c>
      <c r="H5" s="36" t="str">
        <f>IF(ISNUMBER(G5),ROUND((G5),$A$20)/100,"")</f>
        <v/>
      </c>
      <c r="I5" s="38" t="str">
        <f>IF(ISNUMBER(H5),VLOOKUP(ROUND(H5,$A$18),$A$33:$B$38,2,TRUE),"")</f>
        <v/>
      </c>
      <c r="J5" s="55" t="str">
        <f>IF(ISNUMBER(K5),K5,(IF(ISNUMBER(H5),IF(H5&gt;49,1,2),"")))</f>
        <v/>
      </c>
      <c r="K5" s="57"/>
      <c r="L5" s="73"/>
      <c r="M5" s="55"/>
      <c r="N5" s="55"/>
      <c r="O5" s="55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</row>
    <row r="6" spans="1:64" x14ac:dyDescent="0.25">
      <c r="A6" s="62">
        <v>6713</v>
      </c>
      <c r="B6" s="36" t="s">
        <v>51</v>
      </c>
      <c r="C6" s="37"/>
      <c r="D6" s="37"/>
      <c r="E6" s="36"/>
      <c r="H6" s="36" t="str">
        <f>IF(ISNUMBER(H5),ROUND((H5),$A$20),"")</f>
        <v/>
      </c>
      <c r="I6" s="38" t="str">
        <f>IF(ISNUMBER(H6),VLOOKUP(ROUND(H6,$A$18),$A$33:$B$38,2,TRUE),"")</f>
        <v/>
      </c>
      <c r="J6" s="58" t="str">
        <f>IF(ISNUMBER(K6),K6,(IF(ISNUMBER(H6),IF(H6&gt;49,1,2),"")))</f>
        <v/>
      </c>
      <c r="K6" s="57"/>
      <c r="L6" s="72">
        <v>25</v>
      </c>
      <c r="M6" s="55"/>
      <c r="N6" s="52" t="str">
        <f>IF(ISNUMBER(H6),ROUND(H6*25,$A$22),"")</f>
        <v/>
      </c>
      <c r="O6" s="49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</row>
    <row r="7" spans="1:64" x14ac:dyDescent="0.25">
      <c r="A7" s="61" t="s">
        <v>0</v>
      </c>
      <c r="B7" s="32" t="s">
        <v>1</v>
      </c>
      <c r="C7" s="32" t="s">
        <v>2</v>
      </c>
      <c r="D7" s="32" t="s">
        <v>3</v>
      </c>
      <c r="E7" s="32" t="s">
        <v>4</v>
      </c>
      <c r="F7" s="32" t="s">
        <v>5</v>
      </c>
      <c r="G7" s="32" t="s">
        <v>6</v>
      </c>
      <c r="H7" s="32" t="s">
        <v>2</v>
      </c>
      <c r="I7" s="32" t="s">
        <v>7</v>
      </c>
      <c r="J7" s="68"/>
      <c r="K7" s="68"/>
      <c r="L7" s="73"/>
      <c r="M7" s="55"/>
      <c r="N7" s="59"/>
      <c r="O7" s="49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</row>
    <row r="8" spans="1:64" x14ac:dyDescent="0.25">
      <c r="A8" s="62">
        <v>6713</v>
      </c>
      <c r="B8" s="36" t="s">
        <v>51</v>
      </c>
      <c r="C8" s="36" t="str">
        <f>IF(ISNUMBER(H6),ROUND(H6,$A$18),"")</f>
        <v/>
      </c>
      <c r="E8" s="36" t="str">
        <f>IF(ISNUMBER(C8),ROUND(C8,$A$18),"")</f>
        <v/>
      </c>
      <c r="F8" s="38">
        <v>25</v>
      </c>
      <c r="G8" s="36" t="str">
        <f>IF(ISNUMBER(E8),ROUND(E8*F8,$A$18),"")</f>
        <v/>
      </c>
      <c r="H8" s="36" t="str">
        <f>IF(ISNUMBER(E8),ROUND(E8,$A$18),"")</f>
        <v/>
      </c>
      <c r="I8" s="38" t="str">
        <f>IF(ISNUMBER(H8),VLOOKUP(ROUND(H8,$A$18),$A$33:$B$38,2,TRUE),"")</f>
        <v/>
      </c>
      <c r="J8" s="50" t="str">
        <f>IF(ISNUMBER(K8),K8,(IF(ISNUMBER(H8),IF(H8&gt;49,1,2),"")))</f>
        <v/>
      </c>
      <c r="K8" s="57"/>
      <c r="L8" s="73"/>
      <c r="M8" s="49"/>
      <c r="N8" s="52"/>
      <c r="O8" s="49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</row>
    <row r="9" spans="1:64" x14ac:dyDescent="0.25">
      <c r="A9" s="62">
        <v>6607</v>
      </c>
      <c r="B9" s="36" t="s">
        <v>52</v>
      </c>
      <c r="C9" s="37"/>
      <c r="D9" s="37"/>
      <c r="E9" s="37"/>
      <c r="F9" s="39"/>
      <c r="G9" s="37"/>
      <c r="H9" s="37"/>
      <c r="I9" s="32"/>
      <c r="J9" s="50"/>
      <c r="K9" s="51"/>
      <c r="L9" s="72"/>
      <c r="M9" s="49"/>
      <c r="N9" s="52"/>
      <c r="O9" s="49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</row>
    <row r="10" spans="1:64" ht="27.6" x14ac:dyDescent="0.25">
      <c r="A10" s="62">
        <v>8561</v>
      </c>
      <c r="B10" s="45" t="s">
        <v>53</v>
      </c>
      <c r="C10" s="47"/>
      <c r="D10" s="47"/>
      <c r="E10" s="36" t="str">
        <f>IF(AND(ISNUMBER(C10),ISNUMBER(D10)),ROUND(((ROUND(C10,$A$18)*2+ROUND(D10,$A$18))/3),$A$18),(IF(ISNUMBER(C10),ROUND(C10,$A$18),"")))</f>
        <v/>
      </c>
      <c r="F10" s="38">
        <v>20</v>
      </c>
      <c r="G10" s="36" t="str">
        <f>IF(ISNUMBER(E10),ROUND(E10*F10,$A$18),"")</f>
        <v/>
      </c>
      <c r="H10" s="36" t="str">
        <f>IF(ISNUMBER(E10),ROUND(E10,$A$18),"")</f>
        <v/>
      </c>
      <c r="I10" s="38" t="str">
        <f>IF(ISNUMBER(H10),VLOOKUP(ROUND(H10,$A$18),note,2,TRUE),"")</f>
        <v/>
      </c>
      <c r="J10" s="50" t="str">
        <f>IF(ISNUMBER(K10),K10,(IF(ISNUMBER(H10),IF(H10&gt;49.4,1,2),"")))</f>
        <v/>
      </c>
      <c r="K10" s="57"/>
      <c r="L10" s="72">
        <v>20</v>
      </c>
      <c r="M10" s="49"/>
      <c r="N10" s="52" t="str">
        <f>IF(ISNUMBER(E10),ROUND(E10*F10,$A$20),"")</f>
        <v/>
      </c>
      <c r="O10" s="49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</row>
    <row r="11" spans="1:64" ht="27.6" x14ac:dyDescent="0.25">
      <c r="A11" s="62">
        <v>8562</v>
      </c>
      <c r="B11" s="45" t="s">
        <v>54</v>
      </c>
      <c r="C11" s="47"/>
      <c r="D11" s="47"/>
      <c r="E11" s="36" t="str">
        <f>IF(AND(ISNUMBER(C11),ISNUMBER(D11)),ROUND(((ROUND(C11,$A$18)*2+ROUND(D11,$A$18))/3),$A$18),(IF(ISNUMBER(C11),ROUND(C11,$A$18),"")))</f>
        <v/>
      </c>
      <c r="F11" s="38">
        <v>20</v>
      </c>
      <c r="G11" s="36" t="str">
        <f>IF(ISNUMBER(E11),ROUND(E11*F11,$A$18),"")</f>
        <v/>
      </c>
      <c r="H11" s="36" t="str">
        <f>IF(ISNUMBER(E11),ROUND(E11,$A$18),"")</f>
        <v/>
      </c>
      <c r="I11" s="38" t="str">
        <f>IF(ISNUMBER(H11),VLOOKUP(ROUND(H11,$A$18),note,2,TRUE),"")</f>
        <v/>
      </c>
      <c r="J11" s="50" t="str">
        <f>IF(ISNUMBER(K11),K11,(IF(ISNUMBER(H11),IF(H11&gt;49.4,1,2),"")))</f>
        <v/>
      </c>
      <c r="K11" s="57"/>
      <c r="L11" s="72">
        <v>20</v>
      </c>
      <c r="M11" s="49"/>
      <c r="N11" s="52" t="str">
        <f>IF(ISNUMBER(E11),ROUND(E11*F11,$A$20),"")</f>
        <v/>
      </c>
      <c r="O11" s="49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</row>
    <row r="12" spans="1:64" x14ac:dyDescent="0.25">
      <c r="A12" s="62">
        <v>5071</v>
      </c>
      <c r="B12" s="36" t="s">
        <v>55</v>
      </c>
      <c r="C12" s="47"/>
      <c r="D12" s="47"/>
      <c r="E12" s="36" t="str">
        <f>IF(AND(ISNUMBER(C12),ISNUMBER(D12)),ROUND(((ROUND(C12,$A$18)*2+ROUND(D12,$A$18))/3),$A$18),(IF(ISNUMBER(C12),ROUND(C12,$A$18),"")))</f>
        <v/>
      </c>
      <c r="F12" s="38">
        <v>10</v>
      </c>
      <c r="G12" s="36" t="str">
        <f>IF(ISNUMBER(E12),ROUND(E12*F12,$A$18),"")</f>
        <v/>
      </c>
      <c r="H12" s="36" t="str">
        <f>IF(ISNUMBER(E12),ROUND(E12,$A$18),"")</f>
        <v/>
      </c>
      <c r="I12" s="38" t="str">
        <f>IF(ISNUMBER(H12),VLOOKUP(ROUND(H12,$A$18),note,2,TRUE),"")</f>
        <v/>
      </c>
      <c r="J12" s="50" t="str">
        <f>IF(ISNUMBER(K12),K12,(IF(ISNUMBER(H12),IF(H12&gt;49.4,1,2),"")))</f>
        <v/>
      </c>
      <c r="K12" s="57"/>
      <c r="L12" s="72">
        <v>10</v>
      </c>
      <c r="M12" s="49"/>
      <c r="N12" s="52" t="str">
        <f>IF(ISNUMBER(E12),ROUND(E12*F12,$A$20),"")</f>
        <v/>
      </c>
      <c r="O12" s="49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</row>
    <row r="13" spans="1:64" x14ac:dyDescent="0.25">
      <c r="A13" s="63">
        <v>8563</v>
      </c>
      <c r="B13" s="40" t="s">
        <v>56</v>
      </c>
      <c r="C13" s="47"/>
      <c r="D13" s="37"/>
      <c r="E13" s="36" t="str">
        <f>IF(ISNUMBER(C13),ROUND(C13,$A$18),"")</f>
        <v/>
      </c>
      <c r="F13" s="38">
        <v>25</v>
      </c>
      <c r="G13" s="36" t="str">
        <f>IF(ISNUMBER(E13),ROUND(E13*F13,$A$18),"")</f>
        <v/>
      </c>
      <c r="H13" s="36" t="str">
        <f>IF(ISNUMBER(E13),ROUND(E13,$A$18),"")</f>
        <v/>
      </c>
      <c r="I13" s="38" t="str">
        <f>IF(ISNUMBER(H13),VLOOKUP(ROUND(H13,$A$18),note,2,TRUE),"")</f>
        <v/>
      </c>
      <c r="J13" s="50" t="str">
        <f>IF(ISNUMBER(K13),K13,(IF(ISNUMBER(H13),IF(H13&gt;49.4,1,2),"")))</f>
        <v/>
      </c>
      <c r="K13" s="57"/>
      <c r="L13" s="72">
        <v>25</v>
      </c>
      <c r="M13" s="49"/>
      <c r="N13" s="52" t="str">
        <f>IF(ISNUMBER(E13),ROUND(E13*F13,$A$20),"")</f>
        <v/>
      </c>
      <c r="O13" s="49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</row>
    <row r="14" spans="1:64" x14ac:dyDescent="0.25">
      <c r="A14" s="62">
        <v>6715</v>
      </c>
      <c r="B14" s="40" t="s">
        <v>57</v>
      </c>
      <c r="C14" s="37"/>
      <c r="D14" s="37"/>
      <c r="E14" s="36"/>
      <c r="F14" s="38"/>
      <c r="G14" s="37" t="str">
        <f>IF(AND(ISNUMBER(G10),ISNUMBER(G11),ISNUMBER(G12),ISNUMBER(G13)),ROUND(G10+G11+G12+G13,$A$18),"")</f>
        <v/>
      </c>
      <c r="H14" s="60" t="str">
        <f>IF(ISNUMBER(G14),ROUND((G14/75),$A$18),"")</f>
        <v/>
      </c>
      <c r="I14" s="32" t="str">
        <f>IF(ISNUMBER(H14),VLOOKUP(ROUND(H14,$A$18),note,2,TRUE),"")</f>
        <v/>
      </c>
      <c r="J14" s="38"/>
      <c r="K14" s="38"/>
      <c r="L14" s="64"/>
      <c r="M14" s="49"/>
      <c r="N14" s="52"/>
      <c r="O14" s="49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</row>
    <row r="15" spans="1:64" x14ac:dyDescent="0.25">
      <c r="A15" s="36"/>
      <c r="B15" s="40"/>
      <c r="C15" s="37"/>
      <c r="D15" s="37"/>
      <c r="E15" s="36"/>
      <c r="F15" s="38"/>
      <c r="G15" s="37"/>
      <c r="H15" s="60"/>
      <c r="I15" s="32"/>
      <c r="J15" s="38"/>
      <c r="K15" s="38"/>
      <c r="L15" s="64"/>
      <c r="M15" s="49"/>
      <c r="N15" s="52"/>
      <c r="O15" s="49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</row>
    <row r="16" spans="1:64" x14ac:dyDescent="0.25">
      <c r="A16" s="37">
        <v>6129</v>
      </c>
      <c r="B16" s="37" t="s">
        <v>28</v>
      </c>
      <c r="C16" s="41" t="str">
        <f>IF(AND(ISNUMBER(N3),ISNUMBER(N10),ISNUMBER(N11),ISNUMBER(N12),ISNUMBER(N13)),ROUND((N3+N10+N11+N12+N13)/100,$A$18),"")</f>
        <v/>
      </c>
      <c r="D16" s="37"/>
      <c r="E16" s="37"/>
      <c r="F16" s="37"/>
      <c r="G16" s="60" t="str">
        <f>IF(AND(ISNUMBER(G8),ISNUMBER(G10),ISNUMBER(G11),ISNUMBER(G12),ISNUMBER(G13)),ROUND(G8+G10+G11+G12+G13,$A$18),"")</f>
        <v/>
      </c>
      <c r="H16" s="60" t="str">
        <f>IF(ISNUMBER(G16),ROUND((G16/100),$A$18),"")</f>
        <v/>
      </c>
      <c r="I16" s="32" t="str">
        <f>IF(ISNUMBER(H16),VLOOKUP(ROUND(H16,$A$18),note,2,TRUE),"")</f>
        <v/>
      </c>
      <c r="J16" s="69" t="str">
        <f>IF(ISNUMBER(I16),IF(A29,IF(I16&lt;5,6,7),7),"")</f>
        <v/>
      </c>
      <c r="K16" s="69"/>
      <c r="L16" s="48" t="str">
        <f>IF(J16=6,"bestanden",IF(J16=7,"nicht bestanden",""))</f>
        <v/>
      </c>
      <c r="M16" s="49"/>
      <c r="N16" s="52"/>
      <c r="O16" s="49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</row>
    <row r="17" spans="1:64" x14ac:dyDescent="0.25">
      <c r="A17" s="34" t="s">
        <v>10</v>
      </c>
      <c r="B17" s="34"/>
      <c r="C17" s="34" t="e">
        <f>(C3,C10,C11,C12,C13,D10,D11,D12,C4)</f>
        <v>#VALUE!</v>
      </c>
      <c r="D17" s="34" t="e">
        <f>(C10,C11,C12)</f>
        <v>#VALUE!</v>
      </c>
      <c r="E17" s="34" t="e">
        <f>(H2,H3,H4,H5,H10,H11,H12,H13,H14,H16)</f>
        <v>#VALUE!</v>
      </c>
      <c r="F17" s="34" t="e">
        <f>(I4,I5,I10,I11,I12,I13,I14,I16)</f>
        <v>#VALUE!</v>
      </c>
      <c r="G17" s="34" t="e">
        <f>(J5,J8,J10,J11,J12,J13,J2,J3,J4)</f>
        <v>#VALUE!</v>
      </c>
      <c r="H17" s="34" t="e">
        <f>(K5,K8,K10,K11,K12,K13)</f>
        <v>#VALUE!</v>
      </c>
      <c r="I17" s="34" t="str">
        <f>J16</f>
        <v/>
      </c>
      <c r="J17" s="34" t="e">
        <f>(A16,A1,A4,A9,A10,A11,A13,A12)</f>
        <v>#VALUE!</v>
      </c>
      <c r="K17" s="34" t="e">
        <f>(C10,C11,C12)</f>
        <v>#VALUE!</v>
      </c>
      <c r="L17" s="48"/>
      <c r="M17" s="49" t="str">
        <f>A7</f>
        <v>Fachnr</v>
      </c>
      <c r="N17" s="52" t="str">
        <f>C16</f>
        <v/>
      </c>
      <c r="O17" s="49" t="e">
        <f>(L5,L10,L11,L12,L13)</f>
        <v>#VALUE!</v>
      </c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</row>
    <row r="18" spans="1:64" x14ac:dyDescent="0.25">
      <c r="A18" s="34">
        <v>0</v>
      </c>
      <c r="B18" s="42" t="s">
        <v>11</v>
      </c>
      <c r="C18" s="43" t="s">
        <v>12</v>
      </c>
      <c r="D18" s="43" t="s">
        <v>13</v>
      </c>
      <c r="E18" s="43" t="s">
        <v>2</v>
      </c>
      <c r="F18" s="43" t="s">
        <v>14</v>
      </c>
      <c r="G18" s="43" t="s">
        <v>15</v>
      </c>
      <c r="H18" s="43" t="s">
        <v>16</v>
      </c>
      <c r="I18" s="43" t="s">
        <v>17</v>
      </c>
      <c r="J18" s="43" t="s">
        <v>18</v>
      </c>
      <c r="K18" s="43" t="s">
        <v>19</v>
      </c>
      <c r="L18" s="66" t="s">
        <v>20</v>
      </c>
      <c r="M18" s="53" t="s">
        <v>21</v>
      </c>
      <c r="N18" s="52" t="s">
        <v>22</v>
      </c>
      <c r="O18" s="49" t="s">
        <v>9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</row>
    <row r="19" spans="1:64" x14ac:dyDescent="0.25">
      <c r="A19" s="34">
        <v>1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48"/>
      <c r="M19" s="34"/>
      <c r="N19" s="35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</row>
    <row r="20" spans="1:64" x14ac:dyDescent="0.25">
      <c r="A20" s="34">
        <v>2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48"/>
      <c r="M20" s="34"/>
      <c r="N20" s="35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</row>
    <row r="21" spans="1:64" x14ac:dyDescent="0.25">
      <c r="C21" s="34"/>
      <c r="D21" s="34"/>
      <c r="E21" s="34"/>
      <c r="F21" s="34"/>
      <c r="G21" s="34"/>
      <c r="H21" s="34"/>
      <c r="I21" s="34"/>
      <c r="J21" s="34"/>
      <c r="K21" s="34"/>
      <c r="L21" s="48"/>
      <c r="M21" s="34"/>
      <c r="N21" s="35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</row>
    <row r="22" spans="1:64" x14ac:dyDescent="0.25">
      <c r="C22" s="34"/>
      <c r="D22" s="34"/>
      <c r="E22" s="34"/>
      <c r="F22" s="34"/>
      <c r="G22" s="34"/>
      <c r="H22" s="34"/>
      <c r="I22" s="34"/>
      <c r="J22" s="34"/>
      <c r="K22" s="34"/>
      <c r="L22" s="48"/>
      <c r="M22" s="34"/>
      <c r="N22" s="35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</row>
    <row r="23" spans="1:64" x14ac:dyDescent="0.25">
      <c r="A23" s="34"/>
      <c r="B23" s="33" t="s">
        <v>23</v>
      </c>
      <c r="C23" s="34"/>
      <c r="D23" s="34"/>
      <c r="E23" s="34"/>
      <c r="F23" s="34"/>
      <c r="G23" s="34"/>
      <c r="H23" s="34"/>
      <c r="I23" s="34"/>
      <c r="J23" s="34"/>
      <c r="K23" s="34"/>
      <c r="L23" s="48"/>
      <c r="M23" s="34"/>
      <c r="N23" s="35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</row>
    <row r="24" spans="1:64" x14ac:dyDescent="0.25">
      <c r="A24" s="43" t="b">
        <f>IF(I16&lt;5,TRUE,FALSE)</f>
        <v>0</v>
      </c>
      <c r="B24" s="43" t="s">
        <v>29</v>
      </c>
      <c r="C24" s="34"/>
      <c r="D24" s="34"/>
      <c r="E24" s="34"/>
      <c r="F24" s="34"/>
      <c r="G24" s="34"/>
      <c r="H24" s="34"/>
      <c r="I24" s="34"/>
      <c r="J24" s="34"/>
      <c r="K24" s="34"/>
      <c r="L24" s="48"/>
      <c r="M24" s="34"/>
      <c r="N24" s="35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</row>
    <row r="25" spans="1:64" x14ac:dyDescent="0.25">
      <c r="A25" s="43" t="b">
        <f>IF(I14&lt;5,TRUE,FALSE)</f>
        <v>0</v>
      </c>
      <c r="B25" s="43" t="s">
        <v>30</v>
      </c>
      <c r="C25" s="34"/>
      <c r="D25" s="34"/>
      <c r="E25" s="34"/>
      <c r="F25" s="34"/>
      <c r="G25" s="34"/>
      <c r="H25" s="34"/>
      <c r="I25" s="34"/>
      <c r="J25" s="34"/>
      <c r="K25" s="34"/>
      <c r="L25" s="48"/>
      <c r="M25" s="34"/>
      <c r="N25" s="35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</row>
    <row r="26" spans="1:64" x14ac:dyDescent="0.25">
      <c r="A26" s="43" t="b">
        <f>COUNTIF(I10:I13,"=6")&lt;=0</f>
        <v>1</v>
      </c>
      <c r="B26" s="43" t="s">
        <v>31</v>
      </c>
      <c r="C26" s="34"/>
      <c r="D26" s="34"/>
      <c r="E26" s="34"/>
      <c r="F26" s="34"/>
      <c r="G26" s="34"/>
      <c r="H26" s="34"/>
      <c r="I26" s="34"/>
      <c r="J26" s="34"/>
      <c r="K26" s="34"/>
      <c r="L26" s="48"/>
      <c r="M26" s="34"/>
      <c r="N26" s="35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</row>
    <row r="27" spans="1:64" x14ac:dyDescent="0.25">
      <c r="A27" s="43" t="b">
        <f>COUNTIF(I10:I13,"&lt;=4")&gt;=3</f>
        <v>0</v>
      </c>
      <c r="B27" s="43" t="s">
        <v>32</v>
      </c>
      <c r="C27" s="34"/>
      <c r="D27" s="34"/>
      <c r="E27" s="34"/>
      <c r="F27" s="34"/>
      <c r="G27" s="34"/>
      <c r="H27" s="34"/>
      <c r="I27" s="34"/>
      <c r="J27" s="34"/>
      <c r="K27" s="34"/>
      <c r="L27" s="48"/>
      <c r="M27" s="34"/>
      <c r="N27" s="35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</row>
    <row r="28" spans="1:64" x14ac:dyDescent="0.25">
      <c r="A28" s="43" t="b">
        <f>ISNUMBER(I16)</f>
        <v>0</v>
      </c>
      <c r="B28" s="43" t="s">
        <v>24</v>
      </c>
      <c r="C28" s="34"/>
      <c r="D28" s="34"/>
      <c r="E28" s="34"/>
      <c r="F28" s="34"/>
      <c r="G28" s="34"/>
      <c r="H28" s="34"/>
      <c r="I28" s="34"/>
      <c r="J28" s="34"/>
      <c r="K28" s="34"/>
      <c r="L28" s="48"/>
      <c r="M28" s="34"/>
      <c r="N28" s="35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</row>
    <row r="29" spans="1:64" x14ac:dyDescent="0.25">
      <c r="A29" s="43" t="b">
        <f>AND(A24:A28)</f>
        <v>0</v>
      </c>
      <c r="B29" s="43" t="s">
        <v>25</v>
      </c>
      <c r="C29" s="34"/>
      <c r="D29" s="34"/>
      <c r="E29" s="34"/>
      <c r="F29" s="34"/>
      <c r="G29" s="34"/>
      <c r="H29" s="34"/>
      <c r="I29" s="34"/>
      <c r="J29" s="34"/>
      <c r="K29" s="34"/>
      <c r="L29" s="48"/>
      <c r="M29" s="34"/>
      <c r="N29" s="35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</row>
    <row r="30" spans="1:64" x14ac:dyDescent="0.2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48"/>
      <c r="M30" s="34"/>
      <c r="N30" s="35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</row>
    <row r="31" spans="1:64" x14ac:dyDescent="0.2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48"/>
      <c r="M31" s="34"/>
      <c r="N31" s="35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</row>
    <row r="32" spans="1:64" x14ac:dyDescent="0.25">
      <c r="A32" s="34"/>
      <c r="B32" s="33" t="s">
        <v>26</v>
      </c>
      <c r="C32" s="34"/>
      <c r="D32" s="34"/>
      <c r="E32" s="34"/>
      <c r="F32" s="34"/>
      <c r="G32" s="34"/>
      <c r="H32" s="34"/>
      <c r="I32" s="34"/>
      <c r="J32" s="34"/>
      <c r="K32" s="34"/>
      <c r="L32" s="48"/>
      <c r="M32" s="34"/>
      <c r="N32" s="35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</row>
    <row r="33" spans="1:64" x14ac:dyDescent="0.25">
      <c r="A33" s="34">
        <v>0</v>
      </c>
      <c r="B33" s="34">
        <v>6</v>
      </c>
      <c r="C33" s="34"/>
      <c r="D33" s="34"/>
      <c r="E33" s="34"/>
      <c r="F33" s="34"/>
      <c r="G33" s="34"/>
      <c r="H33" s="34"/>
      <c r="I33" s="34"/>
      <c r="J33" s="34"/>
      <c r="K33" s="34"/>
      <c r="L33" s="48"/>
      <c r="M33" s="34"/>
      <c r="N33" s="35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</row>
    <row r="34" spans="1:64" x14ac:dyDescent="0.25">
      <c r="A34" s="34">
        <v>30</v>
      </c>
      <c r="B34" s="34">
        <v>5</v>
      </c>
      <c r="C34" s="34"/>
      <c r="D34" s="34"/>
      <c r="E34" s="34"/>
      <c r="F34" s="34"/>
      <c r="G34" s="34"/>
      <c r="H34" s="34"/>
      <c r="I34" s="34"/>
      <c r="J34" s="34"/>
      <c r="K34" s="34"/>
      <c r="L34" s="48"/>
      <c r="M34" s="34"/>
      <c r="N34" s="35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</row>
    <row r="35" spans="1:64" x14ac:dyDescent="0.25">
      <c r="A35" s="34">
        <v>50</v>
      </c>
      <c r="B35" s="34">
        <v>4</v>
      </c>
      <c r="C35" s="34"/>
      <c r="D35" s="34"/>
      <c r="E35" s="34"/>
      <c r="F35" s="34"/>
      <c r="G35" s="34"/>
      <c r="H35" s="34"/>
      <c r="I35" s="34"/>
      <c r="J35" s="34"/>
      <c r="K35" s="34"/>
      <c r="L35" s="48"/>
      <c r="M35" s="34"/>
      <c r="N35" s="35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</row>
    <row r="36" spans="1:64" x14ac:dyDescent="0.25">
      <c r="A36" s="34">
        <v>67</v>
      </c>
      <c r="B36" s="34">
        <v>3</v>
      </c>
      <c r="C36" s="34"/>
      <c r="D36" s="34"/>
      <c r="E36" s="34"/>
      <c r="F36" s="34"/>
      <c r="G36" s="34"/>
      <c r="H36" s="34"/>
      <c r="I36" s="34"/>
      <c r="J36" s="34"/>
      <c r="K36" s="34"/>
      <c r="L36" s="48"/>
      <c r="M36" s="34"/>
      <c r="N36" s="35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</row>
    <row r="37" spans="1:64" x14ac:dyDescent="0.25">
      <c r="A37" s="34">
        <v>81</v>
      </c>
      <c r="B37" s="34">
        <v>2</v>
      </c>
      <c r="C37" s="34"/>
      <c r="D37" s="34"/>
      <c r="E37" s="34"/>
      <c r="F37" s="34"/>
      <c r="G37" s="34"/>
      <c r="H37" s="34"/>
      <c r="I37" s="34"/>
      <c r="J37" s="34"/>
      <c r="K37" s="34"/>
      <c r="L37" s="48"/>
      <c r="M37" s="34"/>
      <c r="N37" s="35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</row>
    <row r="38" spans="1:64" x14ac:dyDescent="0.25">
      <c r="A38" s="34">
        <v>92</v>
      </c>
      <c r="B38" s="34">
        <v>1</v>
      </c>
      <c r="C38" s="34"/>
      <c r="D38" s="34"/>
      <c r="E38" s="34"/>
      <c r="F38" s="34"/>
      <c r="G38" s="34"/>
      <c r="H38" s="34"/>
      <c r="I38" s="34"/>
      <c r="J38" s="34"/>
      <c r="K38" s="34"/>
      <c r="L38" s="48"/>
      <c r="M38" s="34"/>
      <c r="N38" s="35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</row>
    <row r="39" spans="1:64" x14ac:dyDescent="0.25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48"/>
      <c r="M39" s="34"/>
      <c r="N39" s="35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</row>
    <row r="40" spans="1:64" x14ac:dyDescent="0.25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48"/>
      <c r="M40" s="34"/>
      <c r="N40" s="35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</row>
    <row r="41" spans="1:64" x14ac:dyDescent="0.25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48"/>
      <c r="M41" s="34"/>
      <c r="N41" s="35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</row>
    <row r="42" spans="1:64" x14ac:dyDescent="0.25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48"/>
      <c r="M42" s="34"/>
      <c r="N42" s="35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</row>
    <row r="43" spans="1:64" x14ac:dyDescent="0.25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48"/>
      <c r="M43" s="34"/>
      <c r="N43" s="35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</row>
    <row r="44" spans="1:64" x14ac:dyDescent="0.25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48"/>
      <c r="M44" s="34"/>
      <c r="N44" s="35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</row>
    <row r="45" spans="1:64" x14ac:dyDescent="0.25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48"/>
      <c r="M45" s="34"/>
      <c r="N45" s="35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</row>
    <row r="46" spans="1:64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48"/>
      <c r="M46" s="34"/>
      <c r="N46" s="35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</row>
    <row r="47" spans="1:64" x14ac:dyDescent="0.25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48"/>
      <c r="M47" s="34"/>
      <c r="N47" s="35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</row>
    <row r="48" spans="1:64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48"/>
      <c r="M48" s="34"/>
      <c r="N48" s="35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</row>
    <row r="49" spans="1:64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48"/>
      <c r="M49" s="34"/>
      <c r="N49" s="35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</row>
    <row r="50" spans="1:64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48"/>
      <c r="M50" s="34"/>
      <c r="N50" s="35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</row>
    <row r="51" spans="1:64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48"/>
      <c r="M51" s="34"/>
      <c r="N51" s="35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</row>
    <row r="52" spans="1:64" x14ac:dyDescent="0.2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48"/>
      <c r="M52" s="34"/>
      <c r="N52" s="35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</row>
    <row r="53" spans="1:64" x14ac:dyDescent="0.2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48"/>
      <c r="M53" s="34"/>
      <c r="N53" s="35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</row>
    <row r="54" spans="1:64" x14ac:dyDescent="0.2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48"/>
      <c r="M54" s="34"/>
      <c r="N54" s="35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</row>
    <row r="55" spans="1:64" x14ac:dyDescent="0.2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48"/>
      <c r="M55" s="34"/>
      <c r="N55" s="35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</row>
    <row r="56" spans="1:64" x14ac:dyDescent="0.2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48"/>
      <c r="M56" s="34"/>
      <c r="N56" s="35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</row>
    <row r="57" spans="1:64" x14ac:dyDescent="0.2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48"/>
      <c r="M57" s="34"/>
      <c r="N57" s="35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</row>
    <row r="58" spans="1:64" x14ac:dyDescent="0.2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48"/>
      <c r="M58" s="34"/>
      <c r="N58" s="35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</row>
    <row r="59" spans="1:64" x14ac:dyDescent="0.2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48"/>
      <c r="M59" s="34"/>
      <c r="N59" s="35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</row>
    <row r="60" spans="1:64" x14ac:dyDescent="0.2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48"/>
      <c r="M60" s="34"/>
      <c r="N60" s="35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</row>
    <row r="61" spans="1:64" x14ac:dyDescent="0.2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48"/>
      <c r="M61" s="34"/>
      <c r="N61" s="35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</row>
    <row r="62" spans="1:64" x14ac:dyDescent="0.25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48"/>
      <c r="M62" s="34"/>
      <c r="N62" s="35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</row>
    <row r="63" spans="1:64" x14ac:dyDescent="0.2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48"/>
      <c r="M63" s="34"/>
      <c r="N63" s="35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</row>
    <row r="64" spans="1:64" x14ac:dyDescent="0.25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48"/>
      <c r="M64" s="34"/>
      <c r="N64" s="35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</row>
    <row r="65" spans="1:64" x14ac:dyDescent="0.2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48"/>
      <c r="M65" s="34"/>
      <c r="N65" s="35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</row>
    <row r="66" spans="1:64" x14ac:dyDescent="0.25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48"/>
      <c r="M66" s="34"/>
      <c r="N66" s="35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</row>
    <row r="67" spans="1:64" x14ac:dyDescent="0.25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48"/>
      <c r="M67" s="34"/>
      <c r="N67" s="35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</row>
    <row r="68" spans="1:64" x14ac:dyDescent="0.2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48"/>
      <c r="M68" s="34"/>
      <c r="N68" s="35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</row>
    <row r="69" spans="1:64" x14ac:dyDescent="0.25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48"/>
      <c r="M69" s="34"/>
      <c r="N69" s="35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</row>
    <row r="70" spans="1:64" x14ac:dyDescent="0.2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48"/>
      <c r="M70" s="34"/>
      <c r="N70" s="35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</row>
    <row r="71" spans="1:64" x14ac:dyDescent="0.2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48"/>
      <c r="M71" s="34"/>
      <c r="N71" s="35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</row>
    <row r="72" spans="1:64" x14ac:dyDescent="0.25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48"/>
      <c r="M72" s="34"/>
      <c r="N72" s="35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</row>
    <row r="73" spans="1:64" x14ac:dyDescent="0.25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48"/>
      <c r="M73" s="34"/>
      <c r="N73" s="35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</row>
    <row r="74" spans="1:64" x14ac:dyDescent="0.25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48"/>
      <c r="M74" s="34"/>
      <c r="N74" s="35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</row>
    <row r="75" spans="1:64" x14ac:dyDescent="0.25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48"/>
      <c r="M75" s="34"/>
      <c r="N75" s="35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</row>
    <row r="76" spans="1:64" x14ac:dyDescent="0.25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48"/>
      <c r="M76" s="34"/>
      <c r="N76" s="35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</row>
    <row r="77" spans="1:64" x14ac:dyDescent="0.25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48"/>
      <c r="M77" s="34"/>
      <c r="N77" s="35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</row>
    <row r="78" spans="1:64" x14ac:dyDescent="0.25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48"/>
      <c r="M78" s="34"/>
      <c r="N78" s="35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</row>
    <row r="79" spans="1:64" x14ac:dyDescent="0.25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48"/>
      <c r="M79" s="34"/>
      <c r="N79" s="35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</row>
    <row r="80" spans="1:64" x14ac:dyDescent="0.2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48"/>
      <c r="M80" s="34"/>
      <c r="N80" s="35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</row>
    <row r="81" spans="1:64" x14ac:dyDescent="0.25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48"/>
      <c r="M81" s="34"/>
      <c r="N81" s="35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</row>
    <row r="82" spans="1:64" x14ac:dyDescent="0.25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48"/>
      <c r="M82" s="34"/>
      <c r="N82" s="35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</row>
    <row r="83" spans="1:64" x14ac:dyDescent="0.25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48"/>
      <c r="M83" s="34"/>
      <c r="N83" s="35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</row>
    <row r="84" spans="1:64" x14ac:dyDescent="0.25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48"/>
      <c r="M84" s="34"/>
      <c r="N84" s="35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</row>
    <row r="85" spans="1:64" x14ac:dyDescent="0.25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48"/>
      <c r="M85" s="34"/>
      <c r="N85" s="35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</row>
    <row r="86" spans="1:64" x14ac:dyDescent="0.25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48"/>
      <c r="M86" s="34"/>
      <c r="N86" s="35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</row>
    <row r="87" spans="1:64" x14ac:dyDescent="0.25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48"/>
      <c r="M87" s="34"/>
      <c r="N87" s="35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</row>
    <row r="88" spans="1:64" x14ac:dyDescent="0.25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48"/>
      <c r="M88" s="34"/>
      <c r="N88" s="35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</row>
    <row r="89" spans="1:64" x14ac:dyDescent="0.25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48"/>
      <c r="M89" s="34"/>
      <c r="N89" s="35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</row>
    <row r="90" spans="1:64" x14ac:dyDescent="0.25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48"/>
      <c r="M90" s="34"/>
      <c r="N90" s="35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</row>
    <row r="91" spans="1:64" x14ac:dyDescent="0.25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48"/>
      <c r="M91" s="34"/>
      <c r="N91" s="35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</row>
    <row r="92" spans="1:64" x14ac:dyDescent="0.25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48"/>
      <c r="M92" s="34"/>
      <c r="N92" s="35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</row>
    <row r="93" spans="1:64" x14ac:dyDescent="0.25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48"/>
      <c r="M93" s="34"/>
      <c r="N93" s="35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</row>
    <row r="94" spans="1:64" x14ac:dyDescent="0.25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48"/>
      <c r="M94" s="34"/>
      <c r="N94" s="35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</row>
    <row r="95" spans="1:64" x14ac:dyDescent="0.25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48"/>
      <c r="M95" s="34"/>
      <c r="N95" s="35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  <c r="BJ95" s="34"/>
      <c r="BK95" s="34"/>
      <c r="BL95" s="34"/>
    </row>
    <row r="96" spans="1:64" x14ac:dyDescent="0.25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48"/>
      <c r="M96" s="34"/>
      <c r="N96" s="35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  <c r="BF96" s="34"/>
      <c r="BG96" s="34"/>
      <c r="BH96" s="34"/>
      <c r="BI96" s="34"/>
      <c r="BJ96" s="34"/>
      <c r="BK96" s="34"/>
      <c r="BL96" s="34"/>
    </row>
    <row r="97" spans="1:64" x14ac:dyDescent="0.25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48"/>
      <c r="M97" s="34"/>
      <c r="N97" s="35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</row>
    <row r="98" spans="1:64" x14ac:dyDescent="0.25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48"/>
      <c r="M98" s="34"/>
      <c r="N98" s="35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</row>
    <row r="99" spans="1:64" x14ac:dyDescent="0.25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48"/>
      <c r="M99" s="34"/>
      <c r="N99" s="35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4"/>
      <c r="BK99" s="34"/>
      <c r="BL99" s="34"/>
    </row>
    <row r="100" spans="1:64" x14ac:dyDescent="0.25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48"/>
      <c r="M100" s="34"/>
      <c r="N100" s="35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</row>
    <row r="101" spans="1:64" x14ac:dyDescent="0.25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48"/>
      <c r="M101" s="34"/>
      <c r="N101" s="35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</row>
    <row r="102" spans="1:64" x14ac:dyDescent="0.25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48"/>
      <c r="M102" s="34"/>
      <c r="N102" s="35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</row>
    <row r="103" spans="1:64" x14ac:dyDescent="0.25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48"/>
      <c r="M103" s="34"/>
      <c r="N103" s="35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</row>
    <row r="104" spans="1:64" x14ac:dyDescent="0.25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48"/>
      <c r="M104" s="34"/>
      <c r="N104" s="35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</row>
    <row r="105" spans="1:64" x14ac:dyDescent="0.25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48"/>
      <c r="M105" s="34"/>
      <c r="N105" s="35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/>
      <c r="BJ105" s="34"/>
      <c r="BK105" s="34"/>
      <c r="BL105" s="34"/>
    </row>
    <row r="106" spans="1:64" x14ac:dyDescent="0.25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48"/>
      <c r="M106" s="34"/>
      <c r="N106" s="35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34"/>
      <c r="BC106" s="34"/>
      <c r="BD106" s="34"/>
      <c r="BE106" s="34"/>
      <c r="BF106" s="34"/>
      <c r="BG106" s="34"/>
      <c r="BH106" s="34"/>
      <c r="BI106" s="34"/>
      <c r="BJ106" s="34"/>
      <c r="BK106" s="34"/>
      <c r="BL106" s="34"/>
    </row>
    <row r="107" spans="1:64" x14ac:dyDescent="0.25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48"/>
      <c r="M107" s="34"/>
      <c r="N107" s="35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</row>
    <row r="108" spans="1:64" x14ac:dyDescent="0.25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48"/>
      <c r="M108" s="34"/>
      <c r="N108" s="35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  <c r="AY108" s="34"/>
      <c r="AZ108" s="34"/>
      <c r="BA108" s="34"/>
      <c r="BB108" s="34"/>
      <c r="BC108" s="34"/>
      <c r="BD108" s="34"/>
      <c r="BE108" s="34"/>
      <c r="BF108" s="34"/>
      <c r="BG108" s="34"/>
      <c r="BH108" s="34"/>
      <c r="BI108" s="34"/>
      <c r="BJ108" s="34"/>
      <c r="BK108" s="34"/>
      <c r="BL108" s="34"/>
    </row>
    <row r="109" spans="1:64" x14ac:dyDescent="0.25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48"/>
      <c r="M109" s="34"/>
      <c r="N109" s="35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/>
      <c r="BJ109" s="34"/>
      <c r="BK109" s="34"/>
      <c r="BL109" s="34"/>
    </row>
    <row r="110" spans="1:64" x14ac:dyDescent="0.25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48"/>
      <c r="M110" s="34"/>
      <c r="N110" s="35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34"/>
      <c r="AU110" s="34"/>
      <c r="AV110" s="34"/>
      <c r="AW110" s="34"/>
      <c r="AX110" s="34"/>
      <c r="AY110" s="34"/>
      <c r="AZ110" s="34"/>
      <c r="BA110" s="34"/>
      <c r="BB110" s="34"/>
      <c r="BC110" s="34"/>
      <c r="BD110" s="34"/>
      <c r="BE110" s="34"/>
      <c r="BF110" s="34"/>
      <c r="BG110" s="34"/>
      <c r="BH110" s="34"/>
      <c r="BI110" s="34"/>
      <c r="BJ110" s="34"/>
      <c r="BK110" s="34"/>
      <c r="BL110" s="34"/>
    </row>
    <row r="111" spans="1:64" x14ac:dyDescent="0.25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48"/>
      <c r="M111" s="34"/>
      <c r="N111" s="35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4"/>
      <c r="AU111" s="34"/>
      <c r="AV111" s="34"/>
      <c r="AW111" s="34"/>
      <c r="AX111" s="34"/>
      <c r="AY111" s="34"/>
      <c r="AZ111" s="34"/>
      <c r="BA111" s="34"/>
      <c r="BB111" s="34"/>
      <c r="BC111" s="34"/>
      <c r="BD111" s="34"/>
      <c r="BE111" s="34"/>
      <c r="BF111" s="34"/>
      <c r="BG111" s="34"/>
      <c r="BH111" s="34"/>
      <c r="BI111" s="34"/>
      <c r="BJ111" s="34"/>
      <c r="BK111" s="34"/>
      <c r="BL111" s="34"/>
    </row>
    <row r="112" spans="1:64" x14ac:dyDescent="0.25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48"/>
      <c r="M112" s="34"/>
      <c r="N112" s="35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/>
      <c r="BJ112" s="34"/>
      <c r="BK112" s="34"/>
      <c r="BL112" s="34"/>
    </row>
    <row r="113" spans="1:64" x14ac:dyDescent="0.25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48"/>
      <c r="M113" s="34"/>
      <c r="N113" s="35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  <c r="BF113" s="34"/>
      <c r="BG113" s="34"/>
      <c r="BH113" s="34"/>
      <c r="BI113" s="34"/>
      <c r="BJ113" s="34"/>
      <c r="BK113" s="34"/>
      <c r="BL113" s="34"/>
    </row>
    <row r="114" spans="1:64" x14ac:dyDescent="0.25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48"/>
      <c r="M114" s="34"/>
      <c r="N114" s="35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T114" s="34"/>
      <c r="AU114" s="34"/>
      <c r="AV114" s="34"/>
      <c r="AW114" s="34"/>
      <c r="AX114" s="34"/>
      <c r="AY114" s="34"/>
      <c r="AZ114" s="34"/>
      <c r="BA114" s="34"/>
      <c r="BB114" s="34"/>
      <c r="BC114" s="34"/>
      <c r="BD114" s="34"/>
      <c r="BE114" s="34"/>
      <c r="BF114" s="34"/>
      <c r="BG114" s="34"/>
      <c r="BH114" s="34"/>
      <c r="BI114" s="34"/>
      <c r="BJ114" s="34"/>
      <c r="BK114" s="34"/>
      <c r="BL114" s="34"/>
    </row>
    <row r="115" spans="1:64" x14ac:dyDescent="0.25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48"/>
      <c r="M115" s="34"/>
      <c r="N115" s="35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  <c r="AY115" s="34"/>
      <c r="AZ115" s="34"/>
      <c r="BA115" s="34"/>
      <c r="BB115" s="34"/>
      <c r="BC115" s="34"/>
      <c r="BD115" s="34"/>
      <c r="BE115" s="34"/>
      <c r="BF115" s="34"/>
      <c r="BG115" s="34"/>
      <c r="BH115" s="34"/>
      <c r="BI115" s="34"/>
      <c r="BJ115" s="34"/>
      <c r="BK115" s="34"/>
      <c r="BL115" s="34"/>
    </row>
    <row r="116" spans="1:64" x14ac:dyDescent="0.25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48"/>
      <c r="M116" s="34"/>
      <c r="N116" s="35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  <c r="AY116" s="34"/>
      <c r="AZ116" s="34"/>
      <c r="BA116" s="34"/>
      <c r="BB116" s="34"/>
      <c r="BC116" s="34"/>
      <c r="BD116" s="34"/>
      <c r="BE116" s="34"/>
      <c r="BF116" s="34"/>
      <c r="BG116" s="34"/>
      <c r="BH116" s="34"/>
      <c r="BI116" s="34"/>
      <c r="BJ116" s="34"/>
      <c r="BK116" s="34"/>
      <c r="BL116" s="34"/>
    </row>
    <row r="117" spans="1:64" x14ac:dyDescent="0.25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48"/>
      <c r="M117" s="34"/>
      <c r="N117" s="35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</row>
    <row r="118" spans="1:64" x14ac:dyDescent="0.25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48"/>
      <c r="M118" s="34"/>
      <c r="N118" s="35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4"/>
      <c r="AQ118" s="34"/>
      <c r="AR118" s="34"/>
      <c r="AS118" s="34"/>
      <c r="AT118" s="34"/>
      <c r="AU118" s="34"/>
      <c r="AV118" s="34"/>
      <c r="AW118" s="34"/>
      <c r="AX118" s="34"/>
      <c r="AY118" s="34"/>
      <c r="AZ118" s="34"/>
      <c r="BA118" s="34"/>
      <c r="BB118" s="34"/>
      <c r="BC118" s="34"/>
      <c r="BD118" s="34"/>
      <c r="BE118" s="34"/>
      <c r="BF118" s="34"/>
      <c r="BG118" s="34"/>
      <c r="BH118" s="34"/>
      <c r="BI118" s="34"/>
      <c r="BJ118" s="34"/>
      <c r="BK118" s="34"/>
      <c r="BL118" s="34"/>
    </row>
    <row r="119" spans="1:64" x14ac:dyDescent="0.25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48"/>
      <c r="M119" s="34"/>
      <c r="N119" s="35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34"/>
      <c r="AQ119" s="34"/>
      <c r="AR119" s="34"/>
      <c r="AS119" s="34"/>
      <c r="AT119" s="34"/>
      <c r="AU119" s="34"/>
      <c r="AV119" s="34"/>
      <c r="AW119" s="34"/>
      <c r="AX119" s="34"/>
      <c r="AY119" s="34"/>
      <c r="AZ119" s="34"/>
      <c r="BA119" s="34"/>
      <c r="BB119" s="34"/>
      <c r="BC119" s="34"/>
      <c r="BD119" s="34"/>
      <c r="BE119" s="34"/>
      <c r="BF119" s="34"/>
      <c r="BG119" s="34"/>
      <c r="BH119" s="34"/>
      <c r="BI119" s="34"/>
      <c r="BJ119" s="34"/>
      <c r="BK119" s="34"/>
      <c r="BL119" s="34"/>
    </row>
    <row r="120" spans="1:64" x14ac:dyDescent="0.25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48"/>
      <c r="M120" s="34"/>
      <c r="N120" s="35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34"/>
      <c r="AQ120" s="34"/>
      <c r="AR120" s="34"/>
      <c r="AS120" s="34"/>
      <c r="AT120" s="34"/>
      <c r="AU120" s="34"/>
      <c r="AV120" s="34"/>
      <c r="AW120" s="34"/>
      <c r="AX120" s="34"/>
      <c r="AY120" s="34"/>
      <c r="AZ120" s="34"/>
      <c r="BA120" s="34"/>
      <c r="BB120" s="34"/>
      <c r="BC120" s="34"/>
      <c r="BD120" s="34"/>
      <c r="BE120" s="34"/>
      <c r="BF120" s="34"/>
      <c r="BG120" s="34"/>
      <c r="BH120" s="34"/>
      <c r="BI120" s="34"/>
      <c r="BJ120" s="34"/>
      <c r="BK120" s="34"/>
      <c r="BL120" s="34"/>
    </row>
    <row r="121" spans="1:64" x14ac:dyDescent="0.25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48"/>
      <c r="M121" s="34"/>
      <c r="N121" s="35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34"/>
      <c r="AQ121" s="34"/>
      <c r="AR121" s="34"/>
      <c r="AS121" s="34"/>
      <c r="AT121" s="34"/>
      <c r="AU121" s="34"/>
      <c r="AV121" s="34"/>
      <c r="AW121" s="34"/>
      <c r="AX121" s="34"/>
      <c r="AY121" s="34"/>
      <c r="AZ121" s="34"/>
      <c r="BA121" s="34"/>
      <c r="BB121" s="34"/>
      <c r="BC121" s="34"/>
      <c r="BD121" s="34"/>
      <c r="BE121" s="34"/>
      <c r="BF121" s="34"/>
      <c r="BG121" s="34"/>
      <c r="BH121" s="34"/>
      <c r="BI121" s="34"/>
      <c r="BJ121" s="34"/>
      <c r="BK121" s="34"/>
      <c r="BL121" s="34"/>
    </row>
    <row r="122" spans="1:64" x14ac:dyDescent="0.25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48"/>
      <c r="M122" s="34"/>
      <c r="N122" s="35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34"/>
      <c r="AR122" s="34"/>
      <c r="AS122" s="34"/>
      <c r="AT122" s="34"/>
      <c r="AU122" s="34"/>
      <c r="AV122" s="34"/>
      <c r="AW122" s="34"/>
      <c r="AX122" s="34"/>
      <c r="AY122" s="34"/>
      <c r="AZ122" s="34"/>
      <c r="BA122" s="34"/>
      <c r="BB122" s="34"/>
      <c r="BC122" s="34"/>
      <c r="BD122" s="34"/>
      <c r="BE122" s="34"/>
      <c r="BF122" s="34"/>
      <c r="BG122" s="34"/>
      <c r="BH122" s="34"/>
      <c r="BI122" s="34"/>
      <c r="BJ122" s="34"/>
      <c r="BK122" s="34"/>
      <c r="BL122" s="34"/>
    </row>
    <row r="123" spans="1:64" x14ac:dyDescent="0.25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48"/>
      <c r="M123" s="34"/>
      <c r="N123" s="35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34"/>
      <c r="BD123" s="34"/>
      <c r="BE123" s="34"/>
      <c r="BF123" s="34"/>
      <c r="BG123" s="34"/>
      <c r="BH123" s="34"/>
      <c r="BI123" s="34"/>
      <c r="BJ123" s="34"/>
      <c r="BK123" s="34"/>
      <c r="BL123" s="34"/>
    </row>
    <row r="124" spans="1:64" x14ac:dyDescent="0.25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48"/>
      <c r="M124" s="34"/>
      <c r="N124" s="35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</row>
    <row r="125" spans="1:64" x14ac:dyDescent="0.25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48"/>
      <c r="M125" s="34"/>
      <c r="N125" s="35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34"/>
      <c r="BC125" s="34"/>
      <c r="BD125" s="34"/>
      <c r="BE125" s="34"/>
      <c r="BF125" s="34"/>
      <c r="BG125" s="34"/>
      <c r="BH125" s="34"/>
      <c r="BI125" s="34"/>
      <c r="BJ125" s="34"/>
      <c r="BK125" s="34"/>
      <c r="BL125" s="34"/>
    </row>
    <row r="126" spans="1:64" x14ac:dyDescent="0.25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48"/>
      <c r="M126" s="34"/>
      <c r="N126" s="35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  <c r="AY126" s="34"/>
      <c r="AZ126" s="34"/>
      <c r="BA126" s="34"/>
      <c r="BB126" s="34"/>
      <c r="BC126" s="34"/>
      <c r="BD126" s="34"/>
      <c r="BE126" s="34"/>
      <c r="BF126" s="34"/>
      <c r="BG126" s="34"/>
      <c r="BH126" s="34"/>
      <c r="BI126" s="34"/>
      <c r="BJ126" s="34"/>
      <c r="BK126" s="34"/>
      <c r="BL126" s="34"/>
    </row>
    <row r="127" spans="1:64" x14ac:dyDescent="0.25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48"/>
      <c r="M127" s="34"/>
      <c r="N127" s="35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34"/>
      <c r="BD127" s="34"/>
      <c r="BE127" s="34"/>
      <c r="BF127" s="34"/>
      <c r="BG127" s="34"/>
      <c r="BH127" s="34"/>
      <c r="BI127" s="34"/>
      <c r="BJ127" s="34"/>
      <c r="BK127" s="34"/>
      <c r="BL127" s="34"/>
    </row>
    <row r="128" spans="1:64" x14ac:dyDescent="0.25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48"/>
      <c r="M128" s="34"/>
      <c r="N128" s="35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  <c r="AY128" s="34"/>
      <c r="AZ128" s="34"/>
      <c r="BA128" s="34"/>
      <c r="BB128" s="34"/>
      <c r="BC128" s="34"/>
      <c r="BD128" s="34"/>
      <c r="BE128" s="34"/>
      <c r="BF128" s="34"/>
      <c r="BG128" s="34"/>
      <c r="BH128" s="34"/>
      <c r="BI128" s="34"/>
      <c r="BJ128" s="34"/>
      <c r="BK128" s="34"/>
      <c r="BL128" s="34"/>
    </row>
    <row r="129" spans="1:64" x14ac:dyDescent="0.25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48"/>
      <c r="M129" s="34"/>
      <c r="N129" s="35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  <c r="BC129" s="34"/>
      <c r="BD129" s="34"/>
      <c r="BE129" s="34"/>
      <c r="BF129" s="34"/>
      <c r="BG129" s="34"/>
      <c r="BH129" s="34"/>
      <c r="BI129" s="34"/>
      <c r="BJ129" s="34"/>
      <c r="BK129" s="34"/>
      <c r="BL129" s="34"/>
    </row>
    <row r="130" spans="1:64" x14ac:dyDescent="0.25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48"/>
      <c r="M130" s="34"/>
      <c r="N130" s="35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  <c r="AY130" s="34"/>
      <c r="AZ130" s="34"/>
      <c r="BA130" s="34"/>
      <c r="BB130" s="34"/>
      <c r="BC130" s="34"/>
      <c r="BD130" s="34"/>
      <c r="BE130" s="34"/>
      <c r="BF130" s="34"/>
      <c r="BG130" s="34"/>
      <c r="BH130" s="34"/>
      <c r="BI130" s="34"/>
      <c r="BJ130" s="34"/>
      <c r="BK130" s="34"/>
      <c r="BL130" s="34"/>
    </row>
    <row r="131" spans="1:64" x14ac:dyDescent="0.25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48"/>
      <c r="M131" s="34"/>
      <c r="N131" s="35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  <c r="AX131" s="34"/>
      <c r="AY131" s="34"/>
      <c r="AZ131" s="34"/>
      <c r="BA131" s="34"/>
      <c r="BB131" s="34"/>
      <c r="BC131" s="34"/>
      <c r="BD131" s="34"/>
      <c r="BE131" s="34"/>
      <c r="BF131" s="34"/>
      <c r="BG131" s="34"/>
      <c r="BH131" s="34"/>
      <c r="BI131" s="34"/>
      <c r="BJ131" s="34"/>
      <c r="BK131" s="34"/>
      <c r="BL131" s="34"/>
    </row>
    <row r="132" spans="1:64" x14ac:dyDescent="0.25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48"/>
      <c r="M132" s="34"/>
      <c r="N132" s="35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  <c r="AX132" s="34"/>
      <c r="AY132" s="34"/>
      <c r="AZ132" s="34"/>
      <c r="BA132" s="34"/>
      <c r="BB132" s="34"/>
      <c r="BC132" s="34"/>
      <c r="BD132" s="34"/>
      <c r="BE132" s="34"/>
      <c r="BF132" s="34"/>
      <c r="BG132" s="34"/>
      <c r="BH132" s="34"/>
      <c r="BI132" s="34"/>
      <c r="BJ132" s="34"/>
      <c r="BK132" s="34"/>
      <c r="BL132" s="34"/>
    </row>
    <row r="133" spans="1:64" x14ac:dyDescent="0.25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48"/>
      <c r="M133" s="34"/>
      <c r="N133" s="35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T133" s="34"/>
      <c r="AU133" s="34"/>
      <c r="AV133" s="34"/>
      <c r="AW133" s="34"/>
      <c r="AX133" s="34"/>
      <c r="AY133" s="34"/>
      <c r="AZ133" s="34"/>
      <c r="BA133" s="34"/>
      <c r="BB133" s="34"/>
      <c r="BC133" s="34"/>
      <c r="BD133" s="34"/>
      <c r="BE133" s="34"/>
      <c r="BF133" s="34"/>
      <c r="BG133" s="34"/>
      <c r="BH133" s="34"/>
      <c r="BI133" s="34"/>
      <c r="BJ133" s="34"/>
      <c r="BK133" s="34"/>
      <c r="BL133" s="34"/>
    </row>
    <row r="134" spans="1:64" x14ac:dyDescent="0.25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48"/>
      <c r="M134" s="34"/>
      <c r="N134" s="35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  <c r="AX134" s="34"/>
      <c r="AY134" s="34"/>
      <c r="AZ134" s="34"/>
      <c r="BA134" s="34"/>
      <c r="BB134" s="34"/>
      <c r="BC134" s="34"/>
      <c r="BD134" s="34"/>
      <c r="BE134" s="34"/>
      <c r="BF134" s="34"/>
      <c r="BG134" s="34"/>
      <c r="BH134" s="34"/>
      <c r="BI134" s="34"/>
      <c r="BJ134" s="34"/>
      <c r="BK134" s="34"/>
      <c r="BL134" s="34"/>
    </row>
    <row r="135" spans="1:64" x14ac:dyDescent="0.25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48"/>
      <c r="M135" s="34"/>
      <c r="N135" s="35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  <c r="AP135" s="34"/>
      <c r="AQ135" s="34"/>
      <c r="AR135" s="34"/>
      <c r="AS135" s="34"/>
      <c r="AT135" s="34"/>
      <c r="AU135" s="34"/>
      <c r="AV135" s="34"/>
      <c r="AW135" s="34"/>
      <c r="AX135" s="34"/>
      <c r="AY135" s="34"/>
      <c r="AZ135" s="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34"/>
      <c r="BL135" s="34"/>
    </row>
    <row r="136" spans="1:64" x14ac:dyDescent="0.25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48"/>
      <c r="M136" s="34"/>
      <c r="N136" s="35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34"/>
      <c r="AO136" s="34"/>
      <c r="AP136" s="34"/>
      <c r="AQ136" s="34"/>
      <c r="AR136" s="34"/>
      <c r="AS136" s="34"/>
      <c r="AT136" s="34"/>
      <c r="AU136" s="34"/>
      <c r="AV136" s="34"/>
      <c r="AW136" s="34"/>
      <c r="AX136" s="34"/>
      <c r="AY136" s="34"/>
      <c r="AZ136" s="34"/>
      <c r="BA136" s="34"/>
      <c r="BB136" s="34"/>
      <c r="BC136" s="34"/>
      <c r="BD136" s="34"/>
      <c r="BE136" s="34"/>
      <c r="BF136" s="34"/>
      <c r="BG136" s="34"/>
      <c r="BH136" s="34"/>
      <c r="BI136" s="34"/>
      <c r="BJ136" s="34"/>
      <c r="BK136" s="34"/>
      <c r="BL136" s="34"/>
    </row>
    <row r="137" spans="1:64" x14ac:dyDescent="0.25">
      <c r="A137" s="34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48"/>
      <c r="M137" s="34"/>
      <c r="N137" s="35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34"/>
      <c r="AR137" s="34"/>
      <c r="AS137" s="34"/>
      <c r="AT137" s="34"/>
      <c r="AU137" s="34"/>
      <c r="AV137" s="34"/>
      <c r="AW137" s="34"/>
      <c r="AX137" s="34"/>
      <c r="AY137" s="34"/>
      <c r="AZ137" s="34"/>
      <c r="BA137" s="34"/>
      <c r="BB137" s="34"/>
      <c r="BC137" s="34"/>
      <c r="BD137" s="34"/>
      <c r="BE137" s="34"/>
      <c r="BF137" s="34"/>
      <c r="BG137" s="34"/>
      <c r="BH137" s="34"/>
      <c r="BI137" s="34"/>
      <c r="BJ137" s="34"/>
      <c r="BK137" s="34"/>
      <c r="BL137" s="34"/>
    </row>
    <row r="138" spans="1:64" x14ac:dyDescent="0.25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48"/>
      <c r="M138" s="34"/>
      <c r="N138" s="35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4"/>
      <c r="AO138" s="34"/>
      <c r="AP138" s="34"/>
      <c r="AQ138" s="34"/>
      <c r="AR138" s="34"/>
      <c r="AS138" s="34"/>
      <c r="AT138" s="34"/>
      <c r="AU138" s="34"/>
      <c r="AV138" s="34"/>
      <c r="AW138" s="34"/>
      <c r="AX138" s="34"/>
      <c r="AY138" s="34"/>
      <c r="AZ138" s="34"/>
      <c r="BA138" s="34"/>
      <c r="BB138" s="34"/>
      <c r="BC138" s="34"/>
      <c r="BD138" s="34"/>
      <c r="BE138" s="34"/>
      <c r="BF138" s="34"/>
      <c r="BG138" s="34"/>
      <c r="BH138" s="34"/>
      <c r="BI138" s="34"/>
      <c r="BJ138" s="34"/>
      <c r="BK138" s="34"/>
      <c r="BL138" s="34"/>
    </row>
    <row r="139" spans="1:64" x14ac:dyDescent="0.25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48"/>
      <c r="M139" s="34"/>
      <c r="N139" s="35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34"/>
      <c r="AO139" s="34"/>
      <c r="AP139" s="34"/>
      <c r="AQ139" s="34"/>
      <c r="AR139" s="34"/>
      <c r="AS139" s="34"/>
      <c r="AT139" s="34"/>
      <c r="AU139" s="34"/>
      <c r="AV139" s="34"/>
      <c r="AW139" s="34"/>
      <c r="AX139" s="34"/>
      <c r="AY139" s="34"/>
      <c r="AZ139" s="34"/>
      <c r="BA139" s="34"/>
      <c r="BB139" s="34"/>
      <c r="BC139" s="34"/>
      <c r="BD139" s="34"/>
      <c r="BE139" s="34"/>
      <c r="BF139" s="34"/>
      <c r="BG139" s="34"/>
      <c r="BH139" s="34"/>
      <c r="BI139" s="34"/>
      <c r="BJ139" s="34"/>
      <c r="BK139" s="34"/>
      <c r="BL139" s="34"/>
    </row>
    <row r="140" spans="1:64" x14ac:dyDescent="0.25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48"/>
      <c r="M140" s="34"/>
      <c r="N140" s="35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34"/>
      <c r="AO140" s="34"/>
      <c r="AP140" s="34"/>
      <c r="AQ140" s="34"/>
      <c r="AR140" s="34"/>
      <c r="AS140" s="34"/>
      <c r="AT140" s="34"/>
      <c r="AU140" s="34"/>
      <c r="AV140" s="34"/>
      <c r="AW140" s="34"/>
      <c r="AX140" s="34"/>
      <c r="AY140" s="34"/>
      <c r="AZ140" s="34"/>
      <c r="BA140" s="34"/>
      <c r="BB140" s="34"/>
      <c r="BC140" s="34"/>
      <c r="BD140" s="34"/>
      <c r="BE140" s="34"/>
      <c r="BF140" s="34"/>
      <c r="BG140" s="34"/>
      <c r="BH140" s="34"/>
      <c r="BI140" s="34"/>
      <c r="BJ140" s="34"/>
      <c r="BK140" s="34"/>
      <c r="BL140" s="34"/>
    </row>
    <row r="141" spans="1:64" x14ac:dyDescent="0.25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48"/>
      <c r="M141" s="34"/>
      <c r="N141" s="35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/>
      <c r="AO141" s="34"/>
      <c r="AP141" s="34"/>
      <c r="AQ141" s="34"/>
      <c r="AR141" s="34"/>
      <c r="AS141" s="34"/>
      <c r="AT141" s="34"/>
      <c r="AU141" s="34"/>
      <c r="AV141" s="34"/>
      <c r="AW141" s="34"/>
      <c r="AX141" s="34"/>
      <c r="AY141" s="34"/>
      <c r="AZ141" s="34"/>
      <c r="BA141" s="34"/>
      <c r="BB141" s="34"/>
      <c r="BC141" s="34"/>
      <c r="BD141" s="34"/>
      <c r="BE141" s="34"/>
      <c r="BF141" s="34"/>
      <c r="BG141" s="34"/>
      <c r="BH141" s="34"/>
      <c r="BI141" s="34"/>
      <c r="BJ141" s="34"/>
      <c r="BK141" s="34"/>
      <c r="BL141" s="34"/>
    </row>
    <row r="142" spans="1:64" x14ac:dyDescent="0.25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48"/>
      <c r="M142" s="34"/>
      <c r="N142" s="35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</row>
    <row r="143" spans="1:64" x14ac:dyDescent="0.25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48"/>
      <c r="M143" s="34"/>
      <c r="N143" s="35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34"/>
      <c r="AR143" s="34"/>
      <c r="AS143" s="34"/>
      <c r="AT143" s="34"/>
      <c r="AU143" s="34"/>
      <c r="AV143" s="34"/>
      <c r="AW143" s="34"/>
      <c r="AX143" s="34"/>
      <c r="AY143" s="34"/>
      <c r="AZ143" s="34"/>
      <c r="BA143" s="34"/>
      <c r="BB143" s="34"/>
      <c r="BC143" s="34"/>
      <c r="BD143" s="34"/>
      <c r="BE143" s="34"/>
      <c r="BF143" s="34"/>
      <c r="BG143" s="34"/>
      <c r="BH143" s="34"/>
      <c r="BI143" s="34"/>
      <c r="BJ143" s="34"/>
      <c r="BK143" s="34"/>
      <c r="BL143" s="34"/>
    </row>
    <row r="144" spans="1:64" x14ac:dyDescent="0.25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48"/>
      <c r="M144" s="34"/>
      <c r="N144" s="35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4"/>
      <c r="AQ144" s="34"/>
      <c r="AR144" s="34"/>
      <c r="AS144" s="34"/>
      <c r="AT144" s="34"/>
      <c r="AU144" s="34"/>
      <c r="AV144" s="34"/>
      <c r="AW144" s="34"/>
      <c r="AX144" s="34"/>
      <c r="AY144" s="34"/>
      <c r="AZ144" s="34"/>
      <c r="BA144" s="34"/>
      <c r="BB144" s="34"/>
      <c r="BC144" s="34"/>
      <c r="BD144" s="34"/>
      <c r="BE144" s="34"/>
      <c r="BF144" s="34"/>
      <c r="BG144" s="34"/>
      <c r="BH144" s="34"/>
      <c r="BI144" s="34"/>
      <c r="BJ144" s="34"/>
      <c r="BK144" s="34"/>
      <c r="BL144" s="34"/>
    </row>
    <row r="145" spans="1:64" x14ac:dyDescent="0.25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48"/>
      <c r="M145" s="34"/>
      <c r="N145" s="35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34"/>
      <c r="AR145" s="34"/>
      <c r="AS145" s="34"/>
      <c r="AT145" s="34"/>
      <c r="AU145" s="34"/>
      <c r="AV145" s="34"/>
      <c r="AW145" s="34"/>
      <c r="AX145" s="34"/>
      <c r="AY145" s="34"/>
      <c r="AZ145" s="34"/>
      <c r="BA145" s="34"/>
      <c r="BB145" s="34"/>
      <c r="BC145" s="34"/>
      <c r="BD145" s="34"/>
      <c r="BE145" s="34"/>
      <c r="BF145" s="34"/>
      <c r="BG145" s="34"/>
      <c r="BH145" s="34"/>
      <c r="BI145" s="34"/>
      <c r="BJ145" s="34"/>
      <c r="BK145" s="34"/>
      <c r="BL145" s="34"/>
    </row>
    <row r="146" spans="1:64" x14ac:dyDescent="0.25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48"/>
      <c r="M146" s="34"/>
      <c r="N146" s="35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34"/>
      <c r="AR146" s="34"/>
      <c r="AS146" s="34"/>
      <c r="AT146" s="34"/>
      <c r="AU146" s="34"/>
      <c r="AV146" s="34"/>
      <c r="AW146" s="34"/>
      <c r="AX146" s="34"/>
      <c r="AY146" s="34"/>
      <c r="AZ146" s="34"/>
      <c r="BA146" s="34"/>
      <c r="BB146" s="34"/>
      <c r="BC146" s="34"/>
      <c r="BD146" s="34"/>
      <c r="BE146" s="34"/>
      <c r="BF146" s="34"/>
      <c r="BG146" s="34"/>
      <c r="BH146" s="34"/>
      <c r="BI146" s="34"/>
      <c r="BJ146" s="34"/>
      <c r="BK146" s="34"/>
      <c r="BL146" s="34"/>
    </row>
    <row r="147" spans="1:64" x14ac:dyDescent="0.25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48"/>
      <c r="M147" s="34"/>
      <c r="N147" s="35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34"/>
      <c r="AR147" s="34"/>
      <c r="AS147" s="34"/>
      <c r="AT147" s="34"/>
      <c r="AU147" s="34"/>
      <c r="AV147" s="34"/>
      <c r="AW147" s="34"/>
      <c r="AX147" s="34"/>
      <c r="AY147" s="34"/>
      <c r="AZ147" s="34"/>
      <c r="BA147" s="34"/>
      <c r="BB147" s="34"/>
      <c r="BC147" s="34"/>
      <c r="BD147" s="34"/>
      <c r="BE147" s="34"/>
      <c r="BF147" s="34"/>
      <c r="BG147" s="34"/>
      <c r="BH147" s="34"/>
      <c r="BI147" s="34"/>
      <c r="BJ147" s="34"/>
      <c r="BK147" s="34"/>
      <c r="BL147" s="34"/>
    </row>
    <row r="148" spans="1:64" x14ac:dyDescent="0.25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48"/>
      <c r="M148" s="34"/>
      <c r="N148" s="35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34"/>
      <c r="AR148" s="34"/>
      <c r="AS148" s="34"/>
      <c r="AT148" s="34"/>
      <c r="AU148" s="34"/>
      <c r="AV148" s="34"/>
      <c r="AW148" s="34"/>
      <c r="AX148" s="34"/>
      <c r="AY148" s="34"/>
      <c r="AZ148" s="34"/>
      <c r="BA148" s="34"/>
      <c r="BB148" s="34"/>
      <c r="BC148" s="34"/>
      <c r="BD148" s="34"/>
      <c r="BE148" s="34"/>
      <c r="BF148" s="34"/>
      <c r="BG148" s="34"/>
      <c r="BH148" s="34"/>
      <c r="BI148" s="34"/>
      <c r="BJ148" s="34"/>
      <c r="BK148" s="34"/>
      <c r="BL148" s="34"/>
    </row>
    <row r="149" spans="1:64" x14ac:dyDescent="0.25">
      <c r="A149" s="34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48"/>
      <c r="M149" s="34"/>
      <c r="N149" s="35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34"/>
      <c r="AR149" s="34"/>
      <c r="AS149" s="34"/>
      <c r="AT149" s="34"/>
      <c r="AU149" s="34"/>
      <c r="AV149" s="34"/>
      <c r="AW149" s="34"/>
      <c r="AX149" s="34"/>
      <c r="AY149" s="34"/>
      <c r="AZ149" s="34"/>
      <c r="BA149" s="34"/>
      <c r="BB149" s="34"/>
      <c r="BC149" s="34"/>
      <c r="BD149" s="34"/>
      <c r="BE149" s="34"/>
      <c r="BF149" s="34"/>
      <c r="BG149" s="34"/>
      <c r="BH149" s="34"/>
      <c r="BI149" s="34"/>
      <c r="BJ149" s="34"/>
      <c r="BK149" s="34"/>
      <c r="BL149" s="34"/>
    </row>
    <row r="150" spans="1:64" x14ac:dyDescent="0.25">
      <c r="A150" s="34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48"/>
      <c r="M150" s="34"/>
      <c r="N150" s="35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34"/>
      <c r="AR150" s="34"/>
      <c r="AS150" s="34"/>
      <c r="AT150" s="34"/>
      <c r="AU150" s="34"/>
      <c r="AV150" s="34"/>
      <c r="AW150" s="34"/>
      <c r="AX150" s="34"/>
      <c r="AY150" s="34"/>
      <c r="AZ150" s="34"/>
      <c r="BA150" s="34"/>
      <c r="BB150" s="34"/>
      <c r="BC150" s="34"/>
      <c r="BD150" s="34"/>
      <c r="BE150" s="34"/>
      <c r="BF150" s="34"/>
      <c r="BG150" s="34"/>
      <c r="BH150" s="34"/>
      <c r="BI150" s="34"/>
      <c r="BJ150" s="34"/>
      <c r="BK150" s="34"/>
      <c r="BL150" s="34"/>
    </row>
    <row r="151" spans="1:64" x14ac:dyDescent="0.25">
      <c r="A151" s="34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48"/>
      <c r="M151" s="34"/>
      <c r="N151" s="35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T151" s="34"/>
      <c r="AU151" s="34"/>
      <c r="AV151" s="34"/>
      <c r="AW151" s="34"/>
      <c r="AX151" s="34"/>
      <c r="AY151" s="34"/>
      <c r="AZ151" s="34"/>
      <c r="BA151" s="34"/>
      <c r="BB151" s="34"/>
      <c r="BC151" s="34"/>
      <c r="BD151" s="34"/>
      <c r="BE151" s="34"/>
      <c r="BF151" s="34"/>
      <c r="BG151" s="34"/>
      <c r="BH151" s="34"/>
      <c r="BI151" s="34"/>
      <c r="BJ151" s="34"/>
      <c r="BK151" s="34"/>
      <c r="BL151" s="34"/>
    </row>
    <row r="152" spans="1:64" x14ac:dyDescent="0.25">
      <c r="A152" s="34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48"/>
      <c r="M152" s="34"/>
      <c r="N152" s="35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34"/>
      <c r="AR152" s="34"/>
      <c r="AS152" s="34"/>
      <c r="AT152" s="34"/>
      <c r="AU152" s="34"/>
      <c r="AV152" s="34"/>
      <c r="AW152" s="34"/>
      <c r="AX152" s="34"/>
      <c r="AY152" s="34"/>
      <c r="AZ152" s="34"/>
      <c r="BA152" s="34"/>
      <c r="BB152" s="34"/>
      <c r="BC152" s="34"/>
      <c r="BD152" s="34"/>
      <c r="BE152" s="34"/>
      <c r="BF152" s="34"/>
      <c r="BG152" s="34"/>
      <c r="BH152" s="34"/>
      <c r="BI152" s="34"/>
      <c r="BJ152" s="34"/>
      <c r="BK152" s="34"/>
      <c r="BL152" s="34"/>
    </row>
    <row r="153" spans="1:64" x14ac:dyDescent="0.25">
      <c r="A153" s="34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48"/>
      <c r="M153" s="34"/>
      <c r="N153" s="35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34"/>
      <c r="AR153" s="34"/>
      <c r="AS153" s="34"/>
      <c r="AT153" s="34"/>
      <c r="AU153" s="34"/>
      <c r="AV153" s="34"/>
      <c r="AW153" s="34"/>
      <c r="AX153" s="34"/>
      <c r="AY153" s="34"/>
      <c r="AZ153" s="34"/>
      <c r="BA153" s="34"/>
      <c r="BB153" s="34"/>
      <c r="BC153" s="34"/>
      <c r="BD153" s="34"/>
      <c r="BE153" s="34"/>
      <c r="BF153" s="34"/>
      <c r="BG153" s="34"/>
      <c r="BH153" s="34"/>
      <c r="BI153" s="34"/>
      <c r="BJ153" s="34"/>
      <c r="BK153" s="34"/>
      <c r="BL153" s="34"/>
    </row>
    <row r="154" spans="1:64" x14ac:dyDescent="0.25">
      <c r="A154" s="34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48"/>
      <c r="M154" s="34"/>
      <c r="N154" s="35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Q154" s="34"/>
      <c r="AR154" s="34"/>
      <c r="AS154" s="34"/>
      <c r="AT154" s="34"/>
      <c r="AU154" s="34"/>
      <c r="AV154" s="34"/>
      <c r="AW154" s="34"/>
      <c r="AX154" s="34"/>
      <c r="AY154" s="34"/>
      <c r="AZ154" s="34"/>
      <c r="BA154" s="34"/>
      <c r="BB154" s="34"/>
      <c r="BC154" s="34"/>
      <c r="BD154" s="34"/>
      <c r="BE154" s="34"/>
      <c r="BF154" s="34"/>
      <c r="BG154" s="34"/>
      <c r="BH154" s="34"/>
      <c r="BI154" s="34"/>
      <c r="BJ154" s="34"/>
      <c r="BK154" s="34"/>
      <c r="BL154" s="34"/>
    </row>
    <row r="155" spans="1:64" x14ac:dyDescent="0.25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48"/>
      <c r="M155" s="34"/>
      <c r="N155" s="35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34"/>
      <c r="AR155" s="34"/>
      <c r="AS155" s="34"/>
      <c r="AT155" s="34"/>
      <c r="AU155" s="34"/>
      <c r="AV155" s="34"/>
      <c r="AW155" s="34"/>
      <c r="AX155" s="34"/>
      <c r="AY155" s="34"/>
      <c r="AZ155" s="34"/>
      <c r="BA155" s="34"/>
      <c r="BB155" s="34"/>
      <c r="BC155" s="34"/>
      <c r="BD155" s="34"/>
      <c r="BE155" s="34"/>
      <c r="BF155" s="34"/>
      <c r="BG155" s="34"/>
      <c r="BH155" s="34"/>
      <c r="BI155" s="34"/>
      <c r="BJ155" s="34"/>
      <c r="BK155" s="34"/>
      <c r="BL155" s="34"/>
    </row>
    <row r="156" spans="1:64" x14ac:dyDescent="0.25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48"/>
      <c r="M156" s="34"/>
      <c r="N156" s="35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34"/>
      <c r="AR156" s="34"/>
      <c r="AS156" s="34"/>
      <c r="AT156" s="34"/>
      <c r="AU156" s="34"/>
      <c r="AV156" s="34"/>
      <c r="AW156" s="34"/>
      <c r="AX156" s="34"/>
      <c r="AY156" s="34"/>
      <c r="AZ156" s="34"/>
      <c r="BA156" s="34"/>
      <c r="BB156" s="34"/>
      <c r="BC156" s="34"/>
      <c r="BD156" s="34"/>
      <c r="BE156" s="34"/>
      <c r="BF156" s="34"/>
      <c r="BG156" s="34"/>
      <c r="BH156" s="34"/>
      <c r="BI156" s="34"/>
      <c r="BJ156" s="34"/>
      <c r="BK156" s="34"/>
      <c r="BL156" s="34"/>
    </row>
    <row r="157" spans="1:64" x14ac:dyDescent="0.25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48"/>
      <c r="M157" s="34"/>
      <c r="N157" s="35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34"/>
      <c r="AR157" s="34"/>
      <c r="AS157" s="34"/>
      <c r="AT157" s="34"/>
      <c r="AU157" s="34"/>
      <c r="AV157" s="34"/>
      <c r="AW157" s="34"/>
      <c r="AX157" s="34"/>
      <c r="AY157" s="34"/>
      <c r="AZ157" s="34"/>
      <c r="BA157" s="34"/>
      <c r="BB157" s="34"/>
      <c r="BC157" s="34"/>
      <c r="BD157" s="34"/>
      <c r="BE157" s="34"/>
      <c r="BF157" s="34"/>
      <c r="BG157" s="34"/>
      <c r="BH157" s="34"/>
      <c r="BI157" s="34"/>
      <c r="BJ157" s="34"/>
      <c r="BK157" s="34"/>
      <c r="BL157" s="34"/>
    </row>
    <row r="158" spans="1:64" x14ac:dyDescent="0.25">
      <c r="A158" s="34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48"/>
      <c r="M158" s="34"/>
      <c r="N158" s="35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34"/>
      <c r="AQ158" s="34"/>
      <c r="AR158" s="34"/>
      <c r="AS158" s="34"/>
      <c r="AT158" s="34"/>
      <c r="AU158" s="34"/>
      <c r="AV158" s="34"/>
      <c r="AW158" s="34"/>
      <c r="AX158" s="34"/>
      <c r="AY158" s="34"/>
      <c r="AZ158" s="34"/>
      <c r="BA158" s="34"/>
      <c r="BB158" s="34"/>
      <c r="BC158" s="34"/>
      <c r="BD158" s="34"/>
      <c r="BE158" s="34"/>
      <c r="BF158" s="34"/>
      <c r="BG158" s="34"/>
      <c r="BH158" s="34"/>
      <c r="BI158" s="34"/>
      <c r="BJ158" s="34"/>
      <c r="BK158" s="34"/>
      <c r="BL158" s="34"/>
    </row>
    <row r="159" spans="1:64" x14ac:dyDescent="0.25">
      <c r="A159" s="34"/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48"/>
      <c r="M159" s="34"/>
      <c r="N159" s="35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4"/>
      <c r="AO159" s="34"/>
      <c r="AP159" s="34"/>
      <c r="AQ159" s="34"/>
      <c r="AR159" s="34"/>
      <c r="AS159" s="34"/>
      <c r="AT159" s="34"/>
      <c r="AU159" s="34"/>
      <c r="AV159" s="34"/>
      <c r="AW159" s="34"/>
      <c r="AX159" s="34"/>
      <c r="AY159" s="34"/>
      <c r="AZ159" s="34"/>
      <c r="BA159" s="34"/>
      <c r="BB159" s="34"/>
      <c r="BC159" s="34"/>
      <c r="BD159" s="34"/>
      <c r="BE159" s="34"/>
      <c r="BF159" s="34"/>
      <c r="BG159" s="34"/>
      <c r="BH159" s="34"/>
      <c r="BI159" s="34"/>
      <c r="BJ159" s="34"/>
      <c r="BK159" s="34"/>
      <c r="BL159" s="34"/>
    </row>
    <row r="160" spans="1:64" x14ac:dyDescent="0.25">
      <c r="A160" s="34"/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48"/>
      <c r="M160" s="34"/>
      <c r="N160" s="35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  <c r="AL160" s="34"/>
      <c r="AM160" s="34"/>
      <c r="AN160" s="34"/>
      <c r="AO160" s="34"/>
      <c r="AP160" s="34"/>
      <c r="AQ160" s="34"/>
      <c r="AR160" s="34"/>
      <c r="AS160" s="34"/>
      <c r="AT160" s="34"/>
      <c r="AU160" s="34"/>
      <c r="AV160" s="34"/>
      <c r="AW160" s="34"/>
      <c r="AX160" s="34"/>
      <c r="AY160" s="34"/>
      <c r="AZ160" s="34"/>
      <c r="BA160" s="34"/>
      <c r="BB160" s="34"/>
      <c r="BC160" s="34"/>
      <c r="BD160" s="34"/>
      <c r="BE160" s="34"/>
      <c r="BF160" s="34"/>
      <c r="BG160" s="34"/>
      <c r="BH160" s="34"/>
      <c r="BI160" s="34"/>
      <c r="BJ160" s="34"/>
      <c r="BK160" s="34"/>
      <c r="BL160" s="34"/>
    </row>
    <row r="161" spans="1:64" x14ac:dyDescent="0.25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48"/>
      <c r="M161" s="34"/>
      <c r="N161" s="35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/>
      <c r="AL161" s="34"/>
      <c r="AM161" s="34"/>
      <c r="AN161" s="34"/>
      <c r="AO161" s="34"/>
      <c r="AP161" s="34"/>
      <c r="AQ161" s="34"/>
      <c r="AR161" s="34"/>
      <c r="AS161" s="34"/>
      <c r="AT161" s="34"/>
      <c r="AU161" s="34"/>
      <c r="AV161" s="34"/>
      <c r="AW161" s="34"/>
      <c r="AX161" s="34"/>
      <c r="AY161" s="34"/>
      <c r="AZ161" s="34"/>
      <c r="BA161" s="34"/>
      <c r="BB161" s="34"/>
      <c r="BC161" s="34"/>
      <c r="BD161" s="34"/>
      <c r="BE161" s="34"/>
      <c r="BF161" s="34"/>
      <c r="BG161" s="34"/>
      <c r="BH161" s="34"/>
      <c r="BI161" s="34"/>
      <c r="BJ161" s="34"/>
      <c r="BK161" s="34"/>
      <c r="BL161" s="34"/>
    </row>
    <row r="162" spans="1:64" x14ac:dyDescent="0.25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48"/>
      <c r="M162" s="34"/>
      <c r="N162" s="35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34"/>
      <c r="AQ162" s="34"/>
      <c r="AR162" s="34"/>
      <c r="AS162" s="34"/>
      <c r="AT162" s="34"/>
      <c r="AU162" s="34"/>
      <c r="AV162" s="34"/>
      <c r="AW162" s="34"/>
      <c r="AX162" s="34"/>
      <c r="AY162" s="34"/>
      <c r="AZ162" s="34"/>
      <c r="BA162" s="34"/>
      <c r="BB162" s="34"/>
      <c r="BC162" s="34"/>
      <c r="BD162" s="34"/>
      <c r="BE162" s="34"/>
      <c r="BF162" s="34"/>
      <c r="BG162" s="34"/>
      <c r="BH162" s="34"/>
      <c r="BI162" s="34"/>
      <c r="BJ162" s="34"/>
      <c r="BK162" s="34"/>
      <c r="BL162" s="34"/>
    </row>
    <row r="163" spans="1:64" x14ac:dyDescent="0.25">
      <c r="A163" s="34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48"/>
      <c r="M163" s="34"/>
      <c r="N163" s="35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/>
      <c r="AL163" s="34"/>
      <c r="AM163" s="34"/>
      <c r="AN163" s="34"/>
      <c r="AO163" s="34"/>
      <c r="AP163" s="34"/>
      <c r="AQ163" s="34"/>
      <c r="AR163" s="34"/>
      <c r="AS163" s="34"/>
      <c r="AT163" s="34"/>
      <c r="AU163" s="34"/>
      <c r="AV163" s="34"/>
      <c r="AW163" s="34"/>
      <c r="AX163" s="34"/>
      <c r="AY163" s="34"/>
      <c r="AZ163" s="34"/>
      <c r="BA163" s="34"/>
      <c r="BB163" s="34"/>
      <c r="BC163" s="34"/>
      <c r="BD163" s="34"/>
      <c r="BE163" s="34"/>
      <c r="BF163" s="34"/>
      <c r="BG163" s="34"/>
      <c r="BH163" s="34"/>
      <c r="BI163" s="34"/>
      <c r="BJ163" s="34"/>
      <c r="BK163" s="34"/>
      <c r="BL163" s="34"/>
    </row>
    <row r="164" spans="1:64" x14ac:dyDescent="0.25">
      <c r="A164" s="34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48"/>
      <c r="M164" s="34"/>
      <c r="N164" s="35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34"/>
      <c r="AO164" s="34"/>
      <c r="AP164" s="34"/>
      <c r="AQ164" s="34"/>
      <c r="AR164" s="34"/>
      <c r="AS164" s="34"/>
      <c r="AT164" s="34"/>
      <c r="AU164" s="34"/>
      <c r="AV164" s="34"/>
      <c r="AW164" s="34"/>
      <c r="AX164" s="34"/>
      <c r="AY164" s="34"/>
      <c r="AZ164" s="34"/>
      <c r="BA164" s="34"/>
      <c r="BB164" s="34"/>
      <c r="BC164" s="34"/>
      <c r="BD164" s="34"/>
      <c r="BE164" s="34"/>
      <c r="BF164" s="34"/>
      <c r="BG164" s="34"/>
      <c r="BH164" s="34"/>
      <c r="BI164" s="34"/>
      <c r="BJ164" s="34"/>
      <c r="BK164" s="34"/>
      <c r="BL164" s="34"/>
    </row>
    <row r="165" spans="1:64" x14ac:dyDescent="0.25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48"/>
      <c r="M165" s="34"/>
      <c r="N165" s="35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  <c r="AJ165" s="34"/>
      <c r="AK165" s="34"/>
      <c r="AL165" s="34"/>
      <c r="AM165" s="34"/>
      <c r="AN165" s="34"/>
      <c r="AO165" s="34"/>
      <c r="AP165" s="34"/>
      <c r="AQ165" s="34"/>
      <c r="AR165" s="34"/>
      <c r="AS165" s="34"/>
      <c r="AT165" s="34"/>
      <c r="AU165" s="34"/>
      <c r="AV165" s="34"/>
      <c r="AW165" s="34"/>
      <c r="AX165" s="34"/>
      <c r="AY165" s="34"/>
      <c r="AZ165" s="34"/>
      <c r="BA165" s="34"/>
      <c r="BB165" s="34"/>
      <c r="BC165" s="34"/>
      <c r="BD165" s="34"/>
      <c r="BE165" s="34"/>
      <c r="BF165" s="34"/>
      <c r="BG165" s="34"/>
      <c r="BH165" s="34"/>
      <c r="BI165" s="34"/>
      <c r="BJ165" s="34"/>
      <c r="BK165" s="34"/>
      <c r="BL165" s="34"/>
    </row>
    <row r="166" spans="1:64" x14ac:dyDescent="0.25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48"/>
      <c r="M166" s="34"/>
      <c r="N166" s="35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F166" s="34"/>
      <c r="AG166" s="34"/>
      <c r="AH166" s="34"/>
      <c r="AI166" s="34"/>
      <c r="AJ166" s="34"/>
      <c r="AK166" s="34"/>
      <c r="AL166" s="34"/>
      <c r="AM166" s="34"/>
      <c r="AN166" s="34"/>
      <c r="AO166" s="34"/>
      <c r="AP166" s="34"/>
      <c r="AQ166" s="34"/>
      <c r="AR166" s="34"/>
      <c r="AS166" s="34"/>
      <c r="AT166" s="34"/>
      <c r="AU166" s="34"/>
      <c r="AV166" s="34"/>
      <c r="AW166" s="34"/>
      <c r="AX166" s="34"/>
      <c r="AY166" s="34"/>
      <c r="AZ166" s="34"/>
      <c r="BA166" s="34"/>
      <c r="BB166" s="34"/>
      <c r="BC166" s="34"/>
      <c r="BD166" s="34"/>
      <c r="BE166" s="34"/>
      <c r="BF166" s="34"/>
      <c r="BG166" s="34"/>
      <c r="BH166" s="34"/>
      <c r="BI166" s="34"/>
      <c r="BJ166" s="34"/>
      <c r="BK166" s="34"/>
      <c r="BL166" s="34"/>
    </row>
  </sheetData>
  <sheetProtection password="CF50" sheet="1" objects="1" scenarios="1" selectLockedCells="1"/>
  <mergeCells count="3">
    <mergeCell ref="J1:K1"/>
    <mergeCell ref="J7:K7"/>
    <mergeCell ref="J16:K16"/>
  </mergeCells>
  <conditionalFormatting sqref="L16">
    <cfRule type="cellIs" dxfId="1" priority="1" stopIfTrue="1" operator="equal">
      <formula>"nicht bestanden"</formula>
    </cfRule>
    <cfRule type="cellIs" dxfId="0" priority="2" stopIfTrue="1" operator="equal">
      <formula>"bestanden"</formula>
    </cfRule>
  </conditionalFormatting>
  <dataValidations count="3">
    <dataValidation type="decimal" showErrorMessage="1" errorTitle="Fehler!!!" error="Er sind nur Punkte im Bereich von 0 bis 100 erlaubt" sqref="C3:C5">
      <formula1>0</formula1>
      <formula2>100</formula2>
    </dataValidation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5:K6 K8 K10:K13">
      <formula1>1</formula1>
      <formula2>3</formula2>
    </dataValidation>
    <dataValidation type="decimal" showErrorMessage="1" errorTitle="Fehler!!!" error="Es sind nur Punkte im Bereich von 0,0 bis 100,0 mit einer Dezimalstelle erlaubt!" sqref="C10:D12 C13">
      <formula1>0</formula1>
      <formula2>100</formula2>
    </dataValidation>
  </dataValidations>
  <pageMargins left="0.39374999999999999" right="0.39374999999999999" top="1.0249999999999999" bottom="1.0249999999999999" header="0.78749999999999998" footer="0.78749999999999998"/>
  <pageSetup paperSize="9" orientation="landscape" horizontalDpi="300" verticalDpi="300" r:id="rId1"/>
  <headerFooter alignWithMargins="0">
    <oddHeader>&amp;C&amp;A</oddHeader>
    <oddFooter>&amp;CSeite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76"/>
  <sheetViews>
    <sheetView zoomScaleNormal="100" workbookViewId="0"/>
  </sheetViews>
  <sheetFormatPr baseColWidth="10" defaultRowHeight="13.2" x14ac:dyDescent="0.25"/>
  <cols>
    <col min="1" max="1" width="7.109375" customWidth="1"/>
    <col min="2" max="2" width="25.5546875" customWidth="1"/>
    <col min="3" max="4" width="7.109375" customWidth="1"/>
    <col min="5" max="5" width="10.77734375" customWidth="1"/>
    <col min="6" max="6" width="7.109375" customWidth="1"/>
    <col min="7" max="7" width="10.77734375" customWidth="1"/>
    <col min="8" max="9" width="7.109375" customWidth="1"/>
    <col min="10" max="11" width="3.5546875" customWidth="1"/>
    <col min="12" max="12" width="8.33203125" customWidth="1"/>
    <col min="13" max="256" width="12.44140625" customWidth="1"/>
  </cols>
  <sheetData>
    <row r="1" spans="1:64" ht="12.75" customHeight="1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2</v>
      </c>
      <c r="I1" s="10" t="s">
        <v>7</v>
      </c>
      <c r="J1" s="70" t="s">
        <v>8</v>
      </c>
      <c r="K1" s="70"/>
      <c r="L1" s="11" t="s">
        <v>10</v>
      </c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</row>
    <row r="2" spans="1:64" ht="12.75" customHeight="1" x14ac:dyDescent="0.25">
      <c r="A2" s="12">
        <v>6115</v>
      </c>
      <c r="B2" s="13" t="s">
        <v>33</v>
      </c>
      <c r="C2" s="5"/>
      <c r="D2" s="14"/>
      <c r="E2" s="14"/>
      <c r="F2" s="14"/>
      <c r="G2" s="14"/>
      <c r="H2" s="14"/>
      <c r="I2" s="14"/>
      <c r="J2" s="14"/>
      <c r="K2" s="15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</row>
    <row r="3" spans="1:64" x14ac:dyDescent="0.25">
      <c r="A3" s="15">
        <v>5351</v>
      </c>
      <c r="B3" s="16" t="s">
        <v>34</v>
      </c>
      <c r="C3" s="7">
        <v>78</v>
      </c>
      <c r="D3" s="7"/>
      <c r="E3" s="2">
        <v>78</v>
      </c>
      <c r="F3" s="10">
        <v>40</v>
      </c>
      <c r="G3" s="2">
        <v>3120</v>
      </c>
      <c r="H3" s="15">
        <v>78</v>
      </c>
      <c r="I3" s="14">
        <v>3</v>
      </c>
      <c r="J3" s="14">
        <v>1</v>
      </c>
      <c r="K3" s="6"/>
      <c r="L3" s="11"/>
      <c r="M3" s="11"/>
      <c r="N3" s="17"/>
      <c r="O3" s="18">
        <v>20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</row>
    <row r="4" spans="1:64" x14ac:dyDescent="0.25">
      <c r="A4" s="15">
        <v>5352</v>
      </c>
      <c r="B4" s="16" t="s">
        <v>35</v>
      </c>
      <c r="C4" s="7">
        <v>49</v>
      </c>
      <c r="D4" s="7"/>
      <c r="E4" s="2">
        <v>49</v>
      </c>
      <c r="F4" s="10">
        <v>40</v>
      </c>
      <c r="G4" s="2">
        <v>1960</v>
      </c>
      <c r="H4" s="15">
        <v>49</v>
      </c>
      <c r="I4" s="14">
        <v>5</v>
      </c>
      <c r="J4" s="14">
        <v>2</v>
      </c>
      <c r="K4" s="6"/>
      <c r="L4" s="11"/>
      <c r="M4" s="11"/>
      <c r="N4" s="17"/>
      <c r="O4" s="18">
        <v>20</v>
      </c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</row>
    <row r="5" spans="1:64" x14ac:dyDescent="0.25">
      <c r="A5" s="19">
        <v>5071</v>
      </c>
      <c r="B5" s="16" t="s">
        <v>27</v>
      </c>
      <c r="C5" s="7">
        <v>49</v>
      </c>
      <c r="D5" s="7"/>
      <c r="E5" s="2">
        <v>49</v>
      </c>
      <c r="F5" s="10">
        <v>20</v>
      </c>
      <c r="G5" s="2">
        <v>980</v>
      </c>
      <c r="H5" s="15">
        <v>49</v>
      </c>
      <c r="I5" s="14">
        <v>5</v>
      </c>
      <c r="J5" s="14">
        <v>2</v>
      </c>
      <c r="K5" s="6"/>
      <c r="L5" s="11"/>
      <c r="M5" s="11"/>
      <c r="N5" s="17"/>
      <c r="O5" s="18">
        <v>10</v>
      </c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</row>
    <row r="6" spans="1:64" x14ac:dyDescent="0.25">
      <c r="A6" s="12">
        <v>6116</v>
      </c>
      <c r="B6" s="13" t="s">
        <v>36</v>
      </c>
      <c r="C6" s="20"/>
      <c r="D6" s="20"/>
      <c r="E6" s="2"/>
      <c r="G6" s="8">
        <v>6060</v>
      </c>
      <c r="H6" s="21">
        <v>61</v>
      </c>
      <c r="I6" s="10">
        <v>4</v>
      </c>
      <c r="J6" s="10">
        <v>1</v>
      </c>
      <c r="K6" s="6"/>
      <c r="L6" s="11"/>
      <c r="M6" s="11"/>
      <c r="N6" s="17"/>
      <c r="O6" s="18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</row>
    <row r="7" spans="1:64" x14ac:dyDescent="0.25">
      <c r="A7" s="12">
        <v>5907</v>
      </c>
      <c r="B7" s="13" t="s">
        <v>37</v>
      </c>
      <c r="C7" s="5"/>
      <c r="D7" s="14"/>
      <c r="E7" s="3"/>
      <c r="F7" s="14"/>
      <c r="G7" s="3"/>
      <c r="H7" s="14"/>
      <c r="I7" s="14"/>
      <c r="J7" s="14"/>
      <c r="K7" s="15"/>
      <c r="L7" s="11"/>
      <c r="M7" s="11"/>
      <c r="N7" s="17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</row>
    <row r="8" spans="1:64" x14ac:dyDescent="0.25">
      <c r="A8" s="15">
        <v>5349</v>
      </c>
      <c r="B8" s="16" t="s">
        <v>38</v>
      </c>
      <c r="C8" s="7">
        <v>49</v>
      </c>
      <c r="D8" s="14"/>
      <c r="E8" s="2">
        <v>49</v>
      </c>
      <c r="F8" s="10">
        <v>50</v>
      </c>
      <c r="G8" s="2">
        <v>2450</v>
      </c>
      <c r="H8" s="15">
        <v>49</v>
      </c>
      <c r="I8" s="14">
        <v>5</v>
      </c>
      <c r="J8" s="14">
        <v>2</v>
      </c>
      <c r="K8" s="6"/>
      <c r="L8" s="11"/>
      <c r="M8" s="11"/>
      <c r="N8" s="17"/>
      <c r="O8" s="18">
        <v>25</v>
      </c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</row>
    <row r="9" spans="1:64" x14ac:dyDescent="0.25">
      <c r="A9" s="15">
        <v>5350</v>
      </c>
      <c r="B9" s="16" t="s">
        <v>39</v>
      </c>
      <c r="C9" s="7">
        <v>78</v>
      </c>
      <c r="D9" s="14"/>
      <c r="E9" s="2">
        <v>78</v>
      </c>
      <c r="F9" s="10">
        <v>50</v>
      </c>
      <c r="G9" s="2">
        <v>3900</v>
      </c>
      <c r="H9" s="15">
        <v>78</v>
      </c>
      <c r="I9" s="14">
        <v>3</v>
      </c>
      <c r="J9" s="14">
        <v>1</v>
      </c>
      <c r="K9" s="6"/>
      <c r="L9" s="11"/>
      <c r="M9" s="11"/>
      <c r="N9" s="17"/>
      <c r="O9" s="18">
        <v>25</v>
      </c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</row>
    <row r="10" spans="1:64" x14ac:dyDescent="0.25">
      <c r="A10" s="12">
        <v>5978</v>
      </c>
      <c r="B10" s="13" t="s">
        <v>40</v>
      </c>
      <c r="C10" s="22"/>
      <c r="D10" s="15"/>
      <c r="E10" s="2"/>
      <c r="F10" s="10"/>
      <c r="G10" s="8">
        <v>6350</v>
      </c>
      <c r="H10" s="8">
        <v>64</v>
      </c>
      <c r="I10" s="14">
        <v>4</v>
      </c>
      <c r="J10" s="10">
        <v>1</v>
      </c>
      <c r="K10" s="6"/>
      <c r="L10" s="11"/>
      <c r="M10" s="11"/>
      <c r="N10" s="17"/>
      <c r="O10" s="23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</row>
    <row r="11" spans="1:64" x14ac:dyDescent="0.25">
      <c r="A11" s="12"/>
      <c r="B11" s="12" t="s">
        <v>41</v>
      </c>
      <c r="C11" s="24"/>
      <c r="D11" s="12"/>
      <c r="E11" s="1"/>
      <c r="F11" s="12"/>
      <c r="G11" s="8"/>
      <c r="H11" s="8"/>
      <c r="I11" s="14"/>
      <c r="J11" s="9"/>
      <c r="L11" s="11"/>
      <c r="M11" s="11"/>
      <c r="N11" s="17"/>
      <c r="O11" s="23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</row>
    <row r="12" spans="1:64" x14ac:dyDescent="0.25">
      <c r="A12" s="12">
        <v>6116</v>
      </c>
      <c r="B12" s="13" t="s">
        <v>36</v>
      </c>
      <c r="C12" s="20"/>
      <c r="D12" s="20"/>
      <c r="E12" s="1">
        <v>61</v>
      </c>
      <c r="F12" s="10">
        <v>100</v>
      </c>
      <c r="G12" s="1">
        <v>6100</v>
      </c>
      <c r="H12" s="12">
        <v>61</v>
      </c>
      <c r="L12" s="11"/>
      <c r="M12" s="11"/>
      <c r="N12" s="4">
        <v>6100</v>
      </c>
      <c r="O12" s="23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</row>
    <row r="13" spans="1:64" x14ac:dyDescent="0.25">
      <c r="A13" s="12">
        <v>5978</v>
      </c>
      <c r="B13" s="13" t="s">
        <v>40</v>
      </c>
      <c r="C13" s="22"/>
      <c r="D13" s="15"/>
      <c r="E13" s="1">
        <v>64</v>
      </c>
      <c r="F13" s="10">
        <v>100</v>
      </c>
      <c r="G13" s="1">
        <v>6400</v>
      </c>
      <c r="H13" s="12">
        <v>64</v>
      </c>
      <c r="L13" s="11"/>
      <c r="M13" s="11"/>
      <c r="N13" s="4">
        <v>6400</v>
      </c>
      <c r="O13" s="17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 x14ac:dyDescent="0.25">
      <c r="A14" s="12">
        <v>6129</v>
      </c>
      <c r="B14" s="12" t="s">
        <v>28</v>
      </c>
      <c r="C14" s="24">
        <v>62.5</v>
      </c>
      <c r="D14" s="12"/>
      <c r="E14" s="12"/>
      <c r="F14" s="12"/>
      <c r="G14" s="25">
        <v>6250</v>
      </c>
      <c r="H14" s="8">
        <v>63</v>
      </c>
      <c r="I14" s="10">
        <v>4</v>
      </c>
      <c r="J14" s="71">
        <v>6</v>
      </c>
      <c r="K14" s="71"/>
      <c r="L14" s="11"/>
      <c r="M14" s="11"/>
      <c r="N14" s="17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</row>
    <row r="15" spans="1:64" x14ac:dyDescent="0.25">
      <c r="A15" s="12"/>
      <c r="B15" s="12"/>
      <c r="C15" s="26"/>
      <c r="D15" s="12"/>
      <c r="E15" s="12"/>
      <c r="F15" s="12"/>
      <c r="G15" s="25"/>
      <c r="H15" s="8"/>
      <c r="I15" s="14"/>
      <c r="J15" s="9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</row>
    <row r="16" spans="1:64" x14ac:dyDescent="0.25">
      <c r="A16" s="11" t="s">
        <v>10</v>
      </c>
      <c r="B16" s="11"/>
      <c r="C16" s="11">
        <v>78</v>
      </c>
      <c r="D16" s="11">
        <v>78</v>
      </c>
      <c r="E16" s="11">
        <v>78</v>
      </c>
      <c r="F16" s="11">
        <v>3</v>
      </c>
      <c r="G16" s="11">
        <v>1</v>
      </c>
      <c r="H16" s="11">
        <v>0</v>
      </c>
      <c r="I16" s="11">
        <v>6</v>
      </c>
      <c r="J16" s="11">
        <v>6129</v>
      </c>
      <c r="K16" s="11">
        <v>78</v>
      </c>
      <c r="L16" s="11"/>
      <c r="M16" s="11"/>
      <c r="N16" s="4">
        <v>62.5</v>
      </c>
      <c r="O16" s="11">
        <v>25</v>
      </c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</row>
    <row r="17" spans="1:64" x14ac:dyDescent="0.25">
      <c r="A17" s="11">
        <v>0</v>
      </c>
      <c r="B17" s="27" t="s">
        <v>11</v>
      </c>
      <c r="C17" s="28" t="s">
        <v>12</v>
      </c>
      <c r="D17" s="28" t="s">
        <v>13</v>
      </c>
      <c r="E17" s="28" t="s">
        <v>2</v>
      </c>
      <c r="F17" s="28" t="s">
        <v>14</v>
      </c>
      <c r="G17" s="28" t="s">
        <v>15</v>
      </c>
      <c r="H17" s="28" t="s">
        <v>16</v>
      </c>
      <c r="I17" s="28" t="s">
        <v>17</v>
      </c>
      <c r="J17" s="28" t="s">
        <v>18</v>
      </c>
      <c r="K17" s="28" t="s">
        <v>19</v>
      </c>
      <c r="L17" s="28" t="s">
        <v>20</v>
      </c>
      <c r="M17" s="28" t="s">
        <v>21</v>
      </c>
      <c r="N17" s="4" t="s">
        <v>22</v>
      </c>
      <c r="O17" s="11" t="s">
        <v>9</v>
      </c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</row>
    <row r="18" spans="1:64" x14ac:dyDescent="0.25">
      <c r="A18" s="11">
        <v>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</row>
    <row r="19" spans="1:64" x14ac:dyDescent="0.25">
      <c r="A19" s="11">
        <v>2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</row>
    <row r="20" spans="1:64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</row>
    <row r="21" spans="1:64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</row>
    <row r="22" spans="1:64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</row>
    <row r="23" spans="1:64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</row>
    <row r="24" spans="1:64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</row>
    <row r="25" spans="1:64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</row>
    <row r="26" spans="1:64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</row>
    <row r="27" spans="1:64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</row>
    <row r="28" spans="1:64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</row>
    <row r="29" spans="1:64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</row>
    <row r="30" spans="1:64" x14ac:dyDescent="0.25">
      <c r="A30" s="11"/>
      <c r="B30" s="29" t="s">
        <v>23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</row>
    <row r="31" spans="1:64" x14ac:dyDescent="0.25">
      <c r="A31" s="28">
        <v>1</v>
      </c>
      <c r="B31" s="30" t="s">
        <v>42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</row>
    <row r="32" spans="1:64" x14ac:dyDescent="0.25">
      <c r="A32" s="28">
        <v>1</v>
      </c>
      <c r="B32" s="30" t="s">
        <v>43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</row>
    <row r="33" spans="1:64" x14ac:dyDescent="0.25">
      <c r="A33" s="28">
        <v>1</v>
      </c>
      <c r="B33" s="28" t="s">
        <v>44</v>
      </c>
      <c r="C33" s="28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</row>
    <row r="34" spans="1:64" x14ac:dyDescent="0.25">
      <c r="A34" s="28">
        <v>1</v>
      </c>
      <c r="B34" s="28" t="s">
        <v>45</v>
      </c>
      <c r="C34" s="28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</row>
    <row r="35" spans="1:64" x14ac:dyDescent="0.25">
      <c r="A35" s="28">
        <v>1</v>
      </c>
      <c r="B35" s="28" t="s">
        <v>46</v>
      </c>
      <c r="C35" s="28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</row>
    <row r="36" spans="1:64" x14ac:dyDescent="0.25">
      <c r="A36" s="28">
        <v>1</v>
      </c>
      <c r="B36" s="31" t="s">
        <v>29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</row>
    <row r="37" spans="1:64" x14ac:dyDescent="0.25">
      <c r="A37" s="28">
        <v>1</v>
      </c>
      <c r="B37" s="31" t="s">
        <v>24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</row>
    <row r="38" spans="1:64" x14ac:dyDescent="0.25">
      <c r="A38" s="28">
        <v>1</v>
      </c>
      <c r="B38" s="31" t="s">
        <v>25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</row>
    <row r="39" spans="1:64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</row>
    <row r="40" spans="1:64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</row>
    <row r="41" spans="1:64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</row>
    <row r="42" spans="1:64" x14ac:dyDescent="0.25">
      <c r="A42" s="11"/>
      <c r="B42" s="29" t="s">
        <v>26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</row>
    <row r="43" spans="1:64" x14ac:dyDescent="0.25">
      <c r="A43" s="11">
        <v>0</v>
      </c>
      <c r="B43" s="11">
        <v>6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</row>
    <row r="44" spans="1:64" x14ac:dyDescent="0.25">
      <c r="A44" s="11">
        <v>30</v>
      </c>
      <c r="B44" s="11">
        <v>5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</row>
    <row r="45" spans="1:64" x14ac:dyDescent="0.25">
      <c r="A45" s="11">
        <v>50</v>
      </c>
      <c r="B45" s="11">
        <v>4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</row>
    <row r="46" spans="1:64" x14ac:dyDescent="0.25">
      <c r="A46" s="11">
        <v>67</v>
      </c>
      <c r="B46" s="11">
        <v>3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</row>
    <row r="47" spans="1:64" x14ac:dyDescent="0.25">
      <c r="A47" s="11">
        <v>81</v>
      </c>
      <c r="B47" s="11">
        <v>2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</row>
    <row r="48" spans="1:64" x14ac:dyDescent="0.25">
      <c r="A48" s="11">
        <v>92</v>
      </c>
      <c r="B48" s="11">
        <v>1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</row>
    <row r="49" spans="1:64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</row>
    <row r="50" spans="1:64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</row>
    <row r="51" spans="1:64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</row>
    <row r="52" spans="1:64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</row>
    <row r="53" spans="1:64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</row>
    <row r="54" spans="1:64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</row>
    <row r="55" spans="1:64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</row>
    <row r="56" spans="1:6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</row>
    <row r="57" spans="1:64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</row>
    <row r="58" spans="1:64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</row>
    <row r="59" spans="1:64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</row>
    <row r="60" spans="1:64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</row>
    <row r="61" spans="1:64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</row>
    <row r="62" spans="1:64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</row>
    <row r="63" spans="1:64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</row>
    <row r="64" spans="1:64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</row>
    <row r="65" spans="1:64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</row>
    <row r="66" spans="1:64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</row>
    <row r="67" spans="1:64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</row>
    <row r="68" spans="1:64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</row>
    <row r="69" spans="1:64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</row>
    <row r="70" spans="1:64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</row>
    <row r="71" spans="1:64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</row>
    <row r="72" spans="1:64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</row>
    <row r="73" spans="1:64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</row>
    <row r="74" spans="1:64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</row>
    <row r="75" spans="1:64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</row>
    <row r="76" spans="1:64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</row>
    <row r="77" spans="1:64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</row>
    <row r="78" spans="1:64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</row>
    <row r="79" spans="1:64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</row>
    <row r="80" spans="1:64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</row>
    <row r="81" spans="1:64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</row>
    <row r="82" spans="1:64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</row>
    <row r="83" spans="1:64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</row>
    <row r="84" spans="1:64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</row>
    <row r="85" spans="1:64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</row>
    <row r="86" spans="1:64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</row>
    <row r="87" spans="1:64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</row>
    <row r="88" spans="1:64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</row>
    <row r="89" spans="1:64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</row>
    <row r="90" spans="1:64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</row>
    <row r="91" spans="1:64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</row>
    <row r="92" spans="1:64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</row>
    <row r="93" spans="1:64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</row>
    <row r="94" spans="1:64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</row>
    <row r="95" spans="1:64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</row>
    <row r="96" spans="1:64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</row>
    <row r="97" spans="1:64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</row>
    <row r="98" spans="1:64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</row>
    <row r="99" spans="1:64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</row>
    <row r="100" spans="1:64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</row>
    <row r="101" spans="1:64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</row>
    <row r="102" spans="1:64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</row>
    <row r="103" spans="1:64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</row>
    <row r="104" spans="1:64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</row>
    <row r="105" spans="1:64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</row>
    <row r="106" spans="1:64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</row>
    <row r="107" spans="1:64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</row>
    <row r="108" spans="1:64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</row>
    <row r="109" spans="1:64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</row>
    <row r="110" spans="1:64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</row>
    <row r="111" spans="1:64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</row>
    <row r="112" spans="1:64" x14ac:dyDescent="0.2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</row>
    <row r="113" spans="1:64" x14ac:dyDescent="0.2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</row>
    <row r="114" spans="1:64" x14ac:dyDescent="0.2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</row>
    <row r="115" spans="1:64" x14ac:dyDescent="0.2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</row>
    <row r="116" spans="1:64" x14ac:dyDescent="0.2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</row>
    <row r="117" spans="1:64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</row>
    <row r="118" spans="1:64" x14ac:dyDescent="0.2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</row>
    <row r="119" spans="1:64" x14ac:dyDescent="0.2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</row>
    <row r="120" spans="1:64" x14ac:dyDescent="0.2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</row>
    <row r="121" spans="1:64" x14ac:dyDescent="0.2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</row>
    <row r="122" spans="1:64" x14ac:dyDescent="0.2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</row>
    <row r="123" spans="1:64" x14ac:dyDescent="0.2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</row>
    <row r="124" spans="1:64" x14ac:dyDescent="0.2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</row>
    <row r="125" spans="1:64" x14ac:dyDescent="0.2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</row>
    <row r="126" spans="1:64" x14ac:dyDescent="0.2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</row>
    <row r="127" spans="1:64" x14ac:dyDescent="0.2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</row>
    <row r="128" spans="1:64" x14ac:dyDescent="0.2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</row>
    <row r="129" spans="1:64" x14ac:dyDescent="0.2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</row>
    <row r="130" spans="1:64" x14ac:dyDescent="0.2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</row>
    <row r="131" spans="1:64" x14ac:dyDescent="0.2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</row>
    <row r="132" spans="1:64" x14ac:dyDescent="0.2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</row>
    <row r="133" spans="1:64" x14ac:dyDescent="0.2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</row>
    <row r="134" spans="1:64" x14ac:dyDescent="0.2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</row>
    <row r="135" spans="1:64" x14ac:dyDescent="0.2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</row>
    <row r="136" spans="1:64" x14ac:dyDescent="0.2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</row>
    <row r="137" spans="1:64" x14ac:dyDescent="0.2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</row>
    <row r="138" spans="1:64" x14ac:dyDescent="0.2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</row>
    <row r="139" spans="1:64" x14ac:dyDescent="0.2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</row>
    <row r="140" spans="1:64" x14ac:dyDescent="0.2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</row>
    <row r="141" spans="1:64" x14ac:dyDescent="0.2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</row>
    <row r="142" spans="1:64" x14ac:dyDescent="0.2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</row>
    <row r="143" spans="1:64" x14ac:dyDescent="0.2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</row>
    <row r="144" spans="1:64" x14ac:dyDescent="0.2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</row>
    <row r="145" spans="1:64" x14ac:dyDescent="0.2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</row>
    <row r="146" spans="1:64" x14ac:dyDescent="0.2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</row>
    <row r="147" spans="1:64" x14ac:dyDescent="0.2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</row>
    <row r="148" spans="1:64" x14ac:dyDescent="0.2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</row>
    <row r="149" spans="1:64" x14ac:dyDescent="0.2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</row>
    <row r="150" spans="1:64" x14ac:dyDescent="0.2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</row>
    <row r="151" spans="1:64" x14ac:dyDescent="0.2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</row>
    <row r="152" spans="1:64" x14ac:dyDescent="0.2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</row>
    <row r="153" spans="1:64" x14ac:dyDescent="0.2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</row>
    <row r="154" spans="1:64" x14ac:dyDescent="0.2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</row>
    <row r="155" spans="1:64" x14ac:dyDescent="0.2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</row>
    <row r="156" spans="1:64" x14ac:dyDescent="0.2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</row>
    <row r="157" spans="1:64" x14ac:dyDescent="0.2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</row>
    <row r="158" spans="1:64" x14ac:dyDescent="0.25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</row>
    <row r="159" spans="1:64" x14ac:dyDescent="0.2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</row>
    <row r="160" spans="1:64" x14ac:dyDescent="0.25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</row>
    <row r="161" spans="1:64" x14ac:dyDescent="0.2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</row>
    <row r="162" spans="1:64" x14ac:dyDescent="0.25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</row>
    <row r="163" spans="1:64" x14ac:dyDescent="0.25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</row>
    <row r="164" spans="1:64" x14ac:dyDescent="0.25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</row>
    <row r="165" spans="1:64" x14ac:dyDescent="0.2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</row>
    <row r="166" spans="1:64" x14ac:dyDescent="0.25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</row>
    <row r="167" spans="1:64" x14ac:dyDescent="0.2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</row>
    <row r="168" spans="1:64" x14ac:dyDescent="0.25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</row>
    <row r="169" spans="1:64" x14ac:dyDescent="0.25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</row>
    <row r="170" spans="1:64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</row>
    <row r="171" spans="1:64" x14ac:dyDescent="0.2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</row>
    <row r="172" spans="1:64" x14ac:dyDescent="0.2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</row>
    <row r="173" spans="1:64" x14ac:dyDescent="0.2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</row>
    <row r="174" spans="1:64" x14ac:dyDescent="0.2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</row>
    <row r="175" spans="1:64" x14ac:dyDescent="0.2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</row>
    <row r="176" spans="1:64" x14ac:dyDescent="0.25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</row>
  </sheetData>
  <sheetProtection selectLockedCells="1" selectUnlockedCells="1"/>
  <mergeCells count="2">
    <mergeCell ref="J1:K1"/>
    <mergeCell ref="J14:K14"/>
  </mergeCells>
  <dataValidations count="3"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3:K6 K8:K10">
      <formula1>1</formula1>
      <formula2>3</formula2>
    </dataValidation>
    <dataValidation type="decimal" showErrorMessage="1" errorTitle="Fehler!!!" error="Es sind nur Punkte im Bereich von 0,0 bis 100,0 mit einer Dezimalstelle erlaubt!" sqref="C3:D5 C8:C9">
      <formula1>0</formula1>
      <formula2>100</formula2>
    </dataValidation>
    <dataValidation operator="equal" allowBlank="1" showErrorMessage="1" sqref="C6:D6 C12:D12">
      <formula1>0</formula1>
      <formula2>0</formula2>
    </dataValidation>
  </dataValidations>
  <pageMargins left="0.39374999999999999" right="0.39374999999999999" top="1.0249999999999999" bottom="1.0249999999999999" header="0.78749999999999998" footer="0.78749999999999998"/>
  <pageSetup paperSize="9" orientation="landscape" horizontalDpi="300" verticalDpi="300"/>
  <headerFooter alignWithMargins="0"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50</vt:lpstr>
      <vt:lpstr>Table</vt:lpstr>
      <vt:lpstr>'50'!Druckbereich</vt:lpstr>
      <vt:lpstr>note</vt:lpstr>
      <vt:lpstr>Tabelle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Christiane Heunisch</dc:creator>
  <cp:lastModifiedBy>Christiane Heunisch</cp:lastModifiedBy>
  <cp:lastPrinted>2023-08-03T13:50:03Z</cp:lastPrinted>
  <dcterms:created xsi:type="dcterms:W3CDTF">2023-08-03T10:50:56Z</dcterms:created>
  <dcterms:modified xsi:type="dcterms:W3CDTF">2023-09-22T12:26:47Z</dcterms:modified>
</cp:coreProperties>
</file>