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141"/>
  </bookViews>
  <sheets>
    <sheet name="50" sheetId="2" r:id="rId1"/>
    <sheet name="Table" sheetId="3" state="hidden" r:id="rId2"/>
  </sheets>
  <definedNames>
    <definedName name="_xlnm.Print_Area" localSheetId="0">'50'!$A$1:$M$45</definedName>
    <definedName name="note">'50'!$A$32:$B$37</definedName>
    <definedName name="Tabelle">'50'!$C$19:$H$19</definedName>
  </definedNames>
  <calcPr calcId="145621"/>
</workbook>
</file>

<file path=xl/calcChain.xml><?xml version="1.0" encoding="utf-8"?>
<calcChain xmlns="http://schemas.openxmlformats.org/spreadsheetml/2006/main">
  <c r="G3" i="2" l="1"/>
  <c r="H3" i="2" s="1"/>
  <c r="I3" i="2" s="1"/>
  <c r="N3" i="2"/>
  <c r="E9" i="2"/>
  <c r="G9" i="2" s="1"/>
  <c r="E10" i="2"/>
  <c r="G10" i="2" s="1"/>
  <c r="E11" i="2"/>
  <c r="G11" i="2" s="1"/>
  <c r="E12" i="2"/>
  <c r="G12" i="2" s="1"/>
  <c r="N15" i="2"/>
  <c r="C16" i="2"/>
  <c r="D16" i="2"/>
  <c r="E16" i="2"/>
  <c r="F16" i="2"/>
  <c r="G16" i="2"/>
  <c r="H16" i="2"/>
  <c r="J16" i="2"/>
  <c r="K16" i="2"/>
  <c r="O16" i="2"/>
  <c r="G4" i="2" l="1"/>
  <c r="H4" i="2" s="1"/>
  <c r="C7" i="2" s="1"/>
  <c r="E7" i="2" s="1"/>
  <c r="H11" i="2"/>
  <c r="I11" i="2" s="1"/>
  <c r="H10" i="2"/>
  <c r="I10" i="2" s="1"/>
  <c r="H12" i="2"/>
  <c r="H9" i="2"/>
  <c r="G13" i="2"/>
  <c r="H13" i="2" s="1"/>
  <c r="I13" i="2" s="1"/>
  <c r="A25" i="2" s="1"/>
  <c r="I4" i="2"/>
  <c r="N12" i="2"/>
  <c r="N11" i="2"/>
  <c r="N10" i="2"/>
  <c r="N9" i="2"/>
  <c r="J11" i="2" l="1"/>
  <c r="J10" i="2"/>
  <c r="C15" i="2"/>
  <c r="N16" i="2" s="1"/>
  <c r="I12" i="2"/>
  <c r="J12" i="2"/>
  <c r="I9" i="2"/>
  <c r="J9" i="2"/>
  <c r="H7" i="2"/>
  <c r="G7" i="2"/>
  <c r="G15" i="2" s="1"/>
  <c r="H15" i="2" s="1"/>
  <c r="I15" i="2" s="1"/>
  <c r="A24" i="2" l="1"/>
  <c r="A23" i="2"/>
  <c r="J4" i="2"/>
  <c r="J7" i="2"/>
  <c r="J3" i="2"/>
  <c r="I7" i="2"/>
  <c r="A26" i="2"/>
  <c r="A27" i="2"/>
  <c r="A28" i="2" l="1"/>
  <c r="J15" i="2" s="1"/>
  <c r="L15" i="2" s="1"/>
  <c r="I16" i="2" l="1"/>
</calcChain>
</file>

<file path=xl/sharedStrings.xml><?xml version="1.0" encoding="utf-8"?>
<sst xmlns="http://schemas.openxmlformats.org/spreadsheetml/2006/main" count="103" uniqueCount="56">
  <si>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</si>
  <si>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</si>
  <si>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</si>
  <si>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</si>
  <si>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</si>
  <si>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</si>
  <si>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</si>
  <si>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</si>
  <si>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</si>
  <si>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</si>
  <si>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</si>
  <si>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</si>
  <si>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</si>
  <si>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</si>
  <si>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</si>
  <si>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</si>
  <si>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</si>
  <si>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</si>
  <si>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</si>
  <si>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</si>
  <si>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</si>
  <si>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</si>
  <si>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</si>
  <si>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</si>
  <si>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</si>
  <si>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</si>
  <si>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</si>
  <si>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</si>
  <si>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</si>
  <si>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keine Sechser in Teil 2</t>
  </si>
  <si>
    <t>mind. Drei vierer im Teil 2</t>
  </si>
  <si>
    <t>Teil 2 Gesamt mind. 50 Pkt.</t>
  </si>
  <si>
    <t>Gesamtergebnis mind. 50 Pkt.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</si>
  <si>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</si>
  <si>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</si>
  <si>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</si>
  <si>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</si>
  <si>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</si>
  <si>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</si>
  <si>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</si>
  <si>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</si>
  <si>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</si>
  <si>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</si>
  <si>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</si>
  <si>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</si>
  <si>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</si>
  <si>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</si>
  <si>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Warenwirtschaft u. Werkstattprozesse</t>
  </si>
  <si>
    <t>Teil 1 der  Abschlussprüfung</t>
  </si>
  <si>
    <t>Ergebnis Teil 1 der Abschlussprüfung</t>
  </si>
  <si>
    <t>Teil 2 der Abschlussprüfung</t>
  </si>
  <si>
    <t>Fahrzeugvertriebsprozesse und Finanzdienstleistungen</t>
  </si>
  <si>
    <t>Kaufmännische Unterstützungsprozesse</t>
  </si>
  <si>
    <t>Wirtschafts- und Sozialkunde</t>
  </si>
  <si>
    <t>Kundendienstprozesse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</si>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</sst>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1" fontId="2" fillId="0" borderId="0" xfId="0" applyNumberFormat="1" applyFont="1" applyProtection="1">
      <protection hidden="1"/>
    </xf>
    <xf numFmtId="1" fontId="1" fillId="0" borderId="0" xfId="0" applyNumberFormat="1" applyFont="1" applyProtection="1"/>
    <xf numFmtId="1" fontId="2" fillId="0" borderId="0" xfId="0" applyNumberFormat="1" applyFont="1" applyProtection="1"/>
    <xf numFmtId="1" fontId="2" fillId="0" borderId="0" xfId="0" applyNumberFormat="1" applyFont="1" applyAlignment="1" applyProtection="1">
      <alignment horizontal="center"/>
    </xf>
    <xf numFmtId="2" fontId="2" fillId="0" borderId="0" xfId="0" applyNumberFormat="1" applyFont="1" applyProtection="1">
      <protection hidden="1"/>
    </xf>
    <xf numFmtId="0" fontId="2" fillId="0" borderId="0" xfId="0" applyFont="1"/>
    <xf numFmtId="1" fontId="2" fillId="2" borderId="0" xfId="0" applyNumberFormat="1" applyFont="1" applyFill="1" applyBorder="1" applyAlignment="1" applyProtection="1">
      <alignment horizontal="center"/>
      <protection locked="0"/>
    </xf>
    <xf numFmtId="1" fontId="2" fillId="2" borderId="0" xfId="0" applyNumberFormat="1" applyFont="1" applyFill="1" applyBorder="1" applyAlignment="1" applyProtection="1">
      <alignment horizontal="right" wrapText="1"/>
      <protection locked="0"/>
    </xf>
    <xf numFmtId="1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 applyProtection="1">
      <alignment horizontal="right"/>
      <protection hidden="1"/>
    </xf>
    <xf numFmtId="1" fontId="3" fillId="0" borderId="0" xfId="0" applyNumberFormat="1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Protection="1">
      <protection hidden="1"/>
    </xf>
    <xf numFmtId="0" fontId="1" fillId="0" borderId="0" xfId="0" applyFont="1" applyProtection="1"/>
    <xf numFmtId="0" fontId="1" fillId="0" borderId="0" xfId="0" applyFont="1" applyBorder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Border="1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0" borderId="0" xfId="0" applyFont="1" applyProtection="1"/>
    <xf numFmtId="164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 applyProtection="1">
      <alignment horizontal="right"/>
    </xf>
    <xf numFmtId="1" fontId="2" fillId="0" borderId="0" xfId="0" applyNumberFormat="1" applyFont="1"/>
    <xf numFmtId="0" fontId="1" fillId="0" borderId="0" xfId="0" applyFont="1" applyAlignment="1" applyProtection="1">
      <alignment horizontal="center"/>
      <protection hidden="1"/>
    </xf>
    <xf numFmtId="1" fontId="1" fillId="3" borderId="0" xfId="0" applyNumberFormat="1" applyFont="1" applyFill="1" applyBorder="1" applyAlignment="1">
      <alignment horizontal="right"/>
    </xf>
    <xf numFmtId="2" fontId="1" fillId="3" borderId="0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2" fillId="0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2" fontId="2" fillId="0" borderId="0" xfId="0" applyNumberFormat="1" applyFont="1" applyFill="1" applyProtection="1">
      <protection hidden="1"/>
    </xf>
    <xf numFmtId="1" fontId="5" fillId="0" borderId="0" xfId="0" applyNumberFormat="1" applyFont="1" applyProtection="1">
      <protection hidden="1"/>
    </xf>
    <xf numFmtId="2" fontId="5" fillId="0" borderId="0" xfId="0" applyNumberFormat="1" applyFont="1" applyProtection="1">
      <protection hidden="1"/>
    </xf>
    <xf numFmtId="1" fontId="5" fillId="0" borderId="0" xfId="0" applyNumberFormat="1" applyFont="1" applyFill="1" applyAlignment="1" applyProtection="1">
      <alignment horizontal="left"/>
      <protection hidden="1"/>
    </xf>
    <xf numFmtId="1" fontId="5" fillId="0" borderId="0" xfId="0" applyNumberFormat="1" applyFont="1" applyFill="1" applyProtection="1">
      <protection hidden="1"/>
    </xf>
    <xf numFmtId="1" fontId="6" fillId="0" borderId="0" xfId="0" applyNumberFormat="1" applyFont="1" applyProtection="1">
      <protection hidden="1"/>
    </xf>
    <xf numFmtId="1" fontId="6" fillId="0" borderId="0" xfId="0" applyNumberFormat="1" applyFont="1" applyAlignment="1" applyProtection="1">
      <alignment horizontal="center"/>
    </xf>
    <xf numFmtId="1" fontId="5" fillId="0" borderId="0" xfId="0" applyNumberFormat="1" applyFont="1" applyProtection="1"/>
    <xf numFmtId="1" fontId="6" fillId="0" borderId="0" xfId="0" applyNumberFormat="1" applyFont="1" applyProtection="1"/>
    <xf numFmtId="1" fontId="8" fillId="0" borderId="0" xfId="0" applyNumberFormat="1" applyFont="1" applyProtection="1">
      <protection hidden="1"/>
    </xf>
    <xf numFmtId="1" fontId="9" fillId="0" borderId="0" xfId="0" applyNumberFormat="1" applyFont="1" applyProtection="1"/>
    <xf numFmtId="1" fontId="8" fillId="0" borderId="0" xfId="0" applyNumberFormat="1" applyFont="1" applyProtection="1"/>
    <xf numFmtId="1" fontId="9" fillId="0" borderId="0" xfId="0" applyNumberFormat="1" applyFont="1" applyAlignment="1" applyProtection="1">
      <alignment horizontal="center"/>
    </xf>
    <xf numFmtId="1" fontId="9" fillId="4" borderId="0" xfId="0" applyNumberFormat="1" applyFont="1" applyFill="1" applyProtection="1">
      <protection locked="0"/>
    </xf>
    <xf numFmtId="164" fontId="8" fillId="0" borderId="0" xfId="0" applyNumberFormat="1" applyFont="1" applyProtection="1"/>
    <xf numFmtId="1" fontId="9" fillId="4" borderId="0" xfId="0" applyNumberFormat="1" applyFont="1" applyFill="1" applyBorder="1" applyAlignment="1" applyProtection="1">
      <alignment horizontal="right" wrapText="1"/>
      <protection locked="0"/>
    </xf>
    <xf numFmtId="1" fontId="9" fillId="0" borderId="0" xfId="0" applyNumberFormat="1" applyFont="1" applyFill="1" applyBorder="1" applyAlignment="1" applyProtection="1">
      <alignment horizontal="left"/>
    </xf>
    <xf numFmtId="2" fontId="8" fillId="0" borderId="0" xfId="0" applyNumberFormat="1" applyFont="1" applyFill="1" applyBorder="1" applyAlignment="1" applyProtection="1">
      <alignment horizontal="right"/>
      <protection hidden="1"/>
    </xf>
    <xf numFmtId="1" fontId="10" fillId="0" borderId="0" xfId="0" applyNumberFormat="1" applyFont="1" applyProtection="1">
      <protection hidden="1"/>
    </xf>
    <xf numFmtId="1" fontId="11" fillId="0" borderId="0" xfId="0" applyNumberFormat="1" applyFont="1" applyProtection="1">
      <protection hidden="1"/>
    </xf>
    <xf numFmtId="2" fontId="10" fillId="0" borderId="0" xfId="0" applyNumberFormat="1" applyFont="1" applyProtection="1">
      <protection hidden="1"/>
    </xf>
    <xf numFmtId="0" fontId="0" fillId="0" borderId="0" xfId="0" applyProtection="1"/>
    <xf numFmtId="0" fontId="9" fillId="0" borderId="0" xfId="0" applyFont="1" applyProtection="1"/>
    <xf numFmtId="2" fontId="5" fillId="0" borderId="0" xfId="0" applyNumberFormat="1" applyFont="1" applyFill="1" applyBorder="1" applyAlignment="1" applyProtection="1">
      <alignment horizontal="right"/>
    </xf>
    <xf numFmtId="1" fontId="8" fillId="0" borderId="0" xfId="0" applyNumberFormat="1" applyFont="1" applyFill="1" applyBorder="1" applyAlignment="1" applyProtection="1">
      <alignment horizontal="right"/>
    </xf>
    <xf numFmtId="0" fontId="7" fillId="0" borderId="0" xfId="0" applyFont="1" applyProtection="1"/>
    <xf numFmtId="1" fontId="12" fillId="0" borderId="0" xfId="0" applyNumberFormat="1" applyFont="1" applyAlignment="1" applyProtection="1">
      <alignment horizontal="center"/>
      <protection hidden="1"/>
    </xf>
    <xf numFmtId="1" fontId="8" fillId="0" borderId="0" xfId="0" applyNumberFormat="1" applyFont="1" applyAlignment="1" applyProtection="1">
      <alignment horizontal="center"/>
    </xf>
    <xf numFmtId="1" fontId="13" fillId="0" borderId="0" xfId="0" applyNumberFormat="1" applyFont="1" applyAlignment="1" applyProtection="1">
      <alignment horizontal="center"/>
    </xf>
    <xf numFmtId="0" fontId="10" fillId="0" borderId="0" xfId="0" applyFont="1" applyProtection="1"/>
    <xf numFmtId="1" fontId="10" fillId="0" borderId="0" xfId="0" applyNumberFormat="1" applyFont="1" applyAlignment="1" applyProtection="1">
      <alignment horizontal="center"/>
    </xf>
    <xf numFmtId="1" fontId="10" fillId="0" borderId="0" xfId="0" applyNumberFormat="1" applyFont="1" applyFill="1" applyBorder="1" applyAlignment="1" applyProtection="1">
      <alignment horizontal="center"/>
    </xf>
    <xf numFmtId="1" fontId="13" fillId="0" borderId="0" xfId="0" applyNumberFormat="1" applyFont="1" applyFill="1" applyProtection="1"/>
    <xf numFmtId="1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</xf>
    <xf numFmtId="1" fontId="13" fillId="0" borderId="0" xfId="0" applyNumberFormat="1" applyFont="1" applyAlignment="1" applyProtection="1">
      <alignment horizontal="center"/>
    </xf>
    <xf numFmtId="1" fontId="13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" fontId="3" fillId="0" borderId="0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15</xdr:row>
      <xdr:rowOff>171450</xdr:rowOff>
    </xdr:from>
    <xdr:to>
      <xdr:col>8</xdr:col>
      <xdr:colOff>276225</xdr:colOff>
      <xdr:row>42</xdr:row>
      <xdr:rowOff>104775</xdr:rowOff>
    </xdr:to>
    <xdr:sp macro="" textlink="">
      <xdr:nvSpPr>
        <xdr:cNvPr id="2" name="Textfeld 1"/>
        <xdr:cNvSpPr txBox="1"/>
      </xdr:nvSpPr>
      <xdr:spPr>
        <a:xfrm>
          <a:off x="123826" y="3028950"/>
          <a:ext cx="7667624" cy="4086225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Automobilkaufmann/</a:t>
          </a:r>
          <a:r>
            <a:rPr lang="de-DE" sz="1600" b="1" baseline="0">
              <a:latin typeface="Arial" panose="020B0604020202020204" pitchFamily="34" charset="0"/>
              <a:cs typeface="Arial" panose="020B0604020202020204" pitchFamily="34" charset="0"/>
            </a:rPr>
            <a:t> Automobilkauffrau</a:t>
          </a:r>
        </a:p>
        <a:p>
          <a:pPr algn="ctr"/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Ausbildungsordnung vom 01.08.2017</a:t>
          </a:r>
        </a:p>
        <a:p>
          <a:pPr algn="ct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Die Abschlussprüfung ist bestanden, wenn die Prüfungsleistungen wie folgt bewertet worden sind:</a:t>
          </a:r>
        </a:p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1. im Gesamtergebnis von Teil 1 und Teil 2 mit mindestens ausreichend,</a:t>
          </a:r>
        </a:p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2. im Ergebnis von Teil 2 mit mindestens ausreichend,</a:t>
          </a:r>
        </a:p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3. in mindestens drei Prüfungsbereichen von Teil 2 mit mindestens ausreichend und</a:t>
          </a:r>
        </a:p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4. in keinem Prüfungsbereich von Teil 2 mit ungenügend.</a:t>
          </a:r>
        </a:p>
        <a:p>
          <a:pPr algn="l"/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 Antrag des Prüflings ist die Prüfung in einem der Prüfungsbereiche „Fahrzeugvertriebsprozesse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 Finanzdienstleistungen“, „Kaufmännische Unterstützungsprozesse“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oder „Wirtschafts- und Sozialkunde“ durch eine mündliche Prüfung von etwa 15 Minuten zu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ergänzen, wenn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der Prüfungsbereich schlechter als mit „ausreichend“ bewertet worden ist und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die mündliche Ergänzungsprüfung für das Bestehen der Abschlussprüfung den Ausschlag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geben kann.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diesen Prüfungsbereich sind das bisherige Ergebnis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 das Ergebnis der mündlichen Ergänzungsprüfung im Verhältnis 2 : 1 zu gewichten.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MEPR</a:t>
          </a:r>
          <a:r>
            <a:rPr lang="de-DE" sz="1200" baseline="0">
              <a:latin typeface="Arial" panose="020B0604020202020204" pitchFamily="34" charset="0"/>
              <a:cs typeface="Arial" panose="020B0604020202020204" pitchFamily="34" charset="0"/>
            </a:rPr>
            <a:t> = mündliche Ergänzungsprüfung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5"/>
  <sheetViews>
    <sheetView tabSelected="1" zoomScaleNormal="100" workbookViewId="0">
      <selection activeCell="C9" sqref="C9"/>
    </sheetView>
  </sheetViews>
  <sheetFormatPr baseColWidth="10" defaultColWidth="11.5703125" defaultRowHeight="12.75" x14ac:dyDescent="0.2"/>
  <cols>
    <col min="1" max="1" width="1.5703125" style="57" customWidth="1"/>
    <col min="2" max="2" width="53.5703125" style="53" bestFit="1" customWidth="1"/>
    <col min="3" max="3" width="8.140625" style="53" customWidth="1"/>
    <col min="4" max="4" width="7.140625" style="53" customWidth="1"/>
    <col min="5" max="5" width="10.7109375" style="53" customWidth="1"/>
    <col min="6" max="6" width="9.28515625" style="53" bestFit="1" customWidth="1"/>
    <col min="7" max="7" width="13" style="53" customWidth="1"/>
    <col min="8" max="8" width="9.28515625" style="53" customWidth="1"/>
    <col min="9" max="9" width="6.42578125" style="53" customWidth="1"/>
    <col min="10" max="10" width="2.28515625" style="53" customWidth="1"/>
    <col min="11" max="11" width="2.85546875" style="53" customWidth="1"/>
    <col min="12" max="12" width="17.140625" style="53" customWidth="1"/>
    <col min="13" max="13" width="11.5703125" style="53"/>
    <col min="14" max="14" width="11.5703125" style="57"/>
    <col min="15" max="16384" width="11.5703125" style="53"/>
  </cols>
  <sheetData>
    <row r="1" spans="1:17" s="1" customFormat="1" ht="15" customHeight="1" x14ac:dyDescent="0.25">
      <c r="A1" s="38" t="s">
        <v>0</v>
      </c>
      <c r="B1" s="59" t="s">
        <v>1</v>
      </c>
      <c r="C1" s="59" t="s">
        <v>2</v>
      </c>
      <c r="D1" s="59"/>
      <c r="E1" s="59"/>
      <c r="F1" s="59" t="s">
        <v>5</v>
      </c>
      <c r="G1" s="59" t="s">
        <v>6</v>
      </c>
      <c r="H1" s="59" t="s">
        <v>2</v>
      </c>
      <c r="I1" s="59" t="s">
        <v>7</v>
      </c>
      <c r="J1" s="67" t="s">
        <v>8</v>
      </c>
      <c r="K1" s="67"/>
      <c r="L1" s="65" t="s">
        <v>9</v>
      </c>
      <c r="M1" s="33" t="s">
        <v>10</v>
      </c>
      <c r="N1" s="34"/>
    </row>
    <row r="2" spans="1:17" s="1" customFormat="1" ht="15" customHeight="1" x14ac:dyDescent="0.25">
      <c r="A2" s="39">
        <v>6605</v>
      </c>
      <c r="B2" s="42" t="s">
        <v>48</v>
      </c>
      <c r="C2" s="43"/>
      <c r="D2" s="43"/>
      <c r="E2" s="42"/>
      <c r="F2" s="59"/>
      <c r="G2" s="42"/>
      <c r="H2" s="42"/>
      <c r="I2" s="44"/>
      <c r="J2" s="60"/>
      <c r="K2" s="50"/>
      <c r="L2" s="65"/>
      <c r="M2" s="53"/>
      <c r="N2" s="34"/>
      <c r="O2" s="53"/>
    </row>
    <row r="3" spans="1:17" s="1" customFormat="1" ht="15" customHeight="1" x14ac:dyDescent="0.25">
      <c r="A3" s="39">
        <v>8092</v>
      </c>
      <c r="B3" s="42" t="s">
        <v>47</v>
      </c>
      <c r="C3" s="45"/>
      <c r="D3" s="43"/>
      <c r="E3" s="42"/>
      <c r="F3" s="44">
        <v>1</v>
      </c>
      <c r="G3" s="42" t="str">
        <f>IF(ISNUMBER(C3),ROUND(C3*F3,$A$17),"")</f>
        <v/>
      </c>
      <c r="H3" s="42" t="str">
        <f>IF(ISNUMBER(G3),ROUND((G3),$A$17),"")</f>
        <v/>
      </c>
      <c r="I3" s="44" t="str">
        <f>IF(ISNUMBER(H3),VLOOKUP(ROUND(H3,$A$17),$A$32:$B$37,2,TRUE),"")</f>
        <v/>
      </c>
      <c r="J3" s="61" t="str">
        <f>IF(ISNUMBER(K7),K7,(IF(ISNUMBER(H7),IF(H7&gt;49,1,2),"")))</f>
        <v/>
      </c>
      <c r="K3" s="50"/>
      <c r="L3" s="65">
        <v>20</v>
      </c>
      <c r="M3" s="53"/>
      <c r="N3" s="34" t="str">
        <f>IF(ISNUMBER(C3),ROUND(C3*L3,$A$19),"")</f>
        <v/>
      </c>
      <c r="O3" s="53"/>
    </row>
    <row r="4" spans="1:17" s="1" customFormat="1" ht="15" customHeight="1" x14ac:dyDescent="0.25">
      <c r="A4" s="39">
        <v>6713</v>
      </c>
      <c r="B4" s="42" t="s">
        <v>49</v>
      </c>
      <c r="C4" s="43"/>
      <c r="D4" s="43"/>
      <c r="E4" s="42"/>
      <c r="F4" s="54"/>
      <c r="G4" s="54" t="str">
        <f>IF(ISNUMBER(G3),ROUND(G3,$A$17),"")</f>
        <v/>
      </c>
      <c r="H4" s="42" t="str">
        <f>IF(ISNUMBER(G4),ROUND((G4),$A$17),"")</f>
        <v/>
      </c>
      <c r="I4" s="44" t="str">
        <f>IF(ISNUMBER(H4),VLOOKUP(ROUND(H4,$A$17),$A$32:$B$37,2,TRUE),"")</f>
        <v/>
      </c>
      <c r="J4" s="61" t="str">
        <f>IF(ISNUMBER(K7),K7,(IF(ISNUMBER(H7),IF(H7&gt;49,1,2),"")))</f>
        <v/>
      </c>
      <c r="K4" s="61"/>
      <c r="L4" s="66"/>
      <c r="M4" s="53"/>
      <c r="N4" s="55"/>
    </row>
    <row r="5" spans="1:17" s="1" customFormat="1" ht="15" customHeight="1" x14ac:dyDescent="0.25">
      <c r="A5" s="39"/>
      <c r="B5" s="42"/>
      <c r="C5" s="43"/>
      <c r="D5" s="43"/>
      <c r="E5" s="42"/>
      <c r="F5" s="54"/>
      <c r="G5" s="54"/>
      <c r="H5" s="42"/>
      <c r="I5" s="44"/>
      <c r="J5" s="61"/>
      <c r="K5" s="61"/>
      <c r="L5" s="66"/>
      <c r="M5" s="53"/>
      <c r="N5" s="55"/>
    </row>
    <row r="6" spans="1:17" s="1" customFormat="1" ht="15" customHeight="1" x14ac:dyDescent="0.25">
      <c r="A6" s="38" t="s">
        <v>0</v>
      </c>
      <c r="B6" s="59" t="s">
        <v>1</v>
      </c>
      <c r="C6" s="59" t="s">
        <v>2</v>
      </c>
      <c r="D6" s="59" t="s">
        <v>3</v>
      </c>
      <c r="E6" s="59" t="s">
        <v>4</v>
      </c>
      <c r="F6" s="59" t="s">
        <v>5</v>
      </c>
      <c r="G6" s="59" t="s">
        <v>6</v>
      </c>
      <c r="H6" s="59" t="s">
        <v>2</v>
      </c>
      <c r="I6" s="59" t="s">
        <v>7</v>
      </c>
      <c r="J6" s="67" t="s">
        <v>8</v>
      </c>
      <c r="K6" s="67"/>
      <c r="L6" s="66"/>
      <c r="M6" s="53"/>
      <c r="N6" s="55"/>
    </row>
    <row r="7" spans="1:17" s="1" customFormat="1" ht="15" customHeight="1" x14ac:dyDescent="0.2">
      <c r="A7" s="39">
        <v>6713</v>
      </c>
      <c r="B7" s="42" t="s">
        <v>49</v>
      </c>
      <c r="C7" s="42" t="str">
        <f>IF(ISNUMBER(H4),ROUND(H4,$A$17),"")</f>
        <v/>
      </c>
      <c r="D7" s="54"/>
      <c r="E7" s="42" t="str">
        <f>IF(ISNUMBER(C7),ROUND(C7,$A$17),"")</f>
        <v/>
      </c>
      <c r="F7" s="44">
        <v>20</v>
      </c>
      <c r="G7" s="42" t="str">
        <f>IF(ISNUMBER(E7),ROUND(E7*F7,$A$17),"")</f>
        <v/>
      </c>
      <c r="H7" s="42" t="str">
        <f>IF(ISNUMBER(E7),ROUND(E7,$A$17),"")</f>
        <v/>
      </c>
      <c r="I7" s="44" t="str">
        <f>IF(ISNUMBER(H7),VLOOKUP(ROUND(H7,$A$17),$A$32:$B$37,2,TRUE),"")</f>
        <v/>
      </c>
      <c r="J7" s="62" t="str">
        <f>IF(ISNUMBER(K7),K7,(IF(ISNUMBER(H7),IF(H7&gt;49,1,2),"")))</f>
        <v/>
      </c>
      <c r="K7" s="63"/>
      <c r="L7" s="66"/>
      <c r="N7" s="34"/>
    </row>
    <row r="8" spans="1:17" s="1" customFormat="1" ht="15" customHeight="1" x14ac:dyDescent="0.25">
      <c r="A8" s="39">
        <v>6607</v>
      </c>
      <c r="B8" s="42" t="s">
        <v>50</v>
      </c>
      <c r="C8" s="43"/>
      <c r="D8" s="43"/>
      <c r="E8" s="43"/>
      <c r="F8" s="46"/>
      <c r="G8" s="43"/>
      <c r="H8" s="43"/>
      <c r="I8" s="59"/>
      <c r="J8" s="62"/>
      <c r="K8" s="64"/>
      <c r="L8" s="65"/>
      <c r="N8" s="34"/>
      <c r="Q8" s="53"/>
    </row>
    <row r="9" spans="1:17" s="1" customFormat="1" ht="15" customHeight="1" x14ac:dyDescent="0.25">
      <c r="A9" s="39">
        <v>8093</v>
      </c>
      <c r="B9" s="42" t="s">
        <v>51</v>
      </c>
      <c r="C9" s="47"/>
      <c r="D9" s="47"/>
      <c r="E9" s="42" t="str">
        <f>IF(AND(ISNUMBER(C9),ISNUMBER(D9)),ROUND(((ROUND(C9,$A$17)*2+ROUND(D9,$A$17))/3),$A$17),(IF(ISNUMBER(C9),ROUND(C9,$A$17),"")))</f>
        <v/>
      </c>
      <c r="F9" s="44">
        <v>25</v>
      </c>
      <c r="G9" s="42" t="str">
        <f>IF(ISNUMBER(E9),ROUND(E9*F9,$A$17),"")</f>
        <v/>
      </c>
      <c r="H9" s="42" t="str">
        <f>IF(ISNUMBER(E9),ROUND(E9,$A$17),"")</f>
        <v/>
      </c>
      <c r="I9" s="44" t="str">
        <f>IF(ISNUMBER(H9),VLOOKUP(ROUND(H9,$A$17),note,2,TRUE),"")</f>
        <v/>
      </c>
      <c r="J9" s="62" t="str">
        <f>IF(ISNUMBER(K9),K9,(IF(ISNUMBER(H9),IF(H9&gt;49.4,1,2),"")))</f>
        <v/>
      </c>
      <c r="K9" s="63"/>
      <c r="L9" s="65">
        <v>25</v>
      </c>
      <c r="N9" s="34" t="str">
        <f>IF(ISNUMBER(E9),ROUND(E9*F9,$A$19),"")</f>
        <v/>
      </c>
    </row>
    <row r="10" spans="1:17" s="1" customFormat="1" ht="15" customHeight="1" x14ac:dyDescent="0.25">
      <c r="A10" s="39">
        <v>8094</v>
      </c>
      <c r="B10" s="54" t="s">
        <v>52</v>
      </c>
      <c r="C10" s="47"/>
      <c r="D10" s="47"/>
      <c r="E10" s="42" t="str">
        <f>IF(AND(ISNUMBER(C10),ISNUMBER(D10)),ROUND(((ROUND(C10,$A$17)*2+ROUND(D10,$A$17))/3),$A$17),(IF(ISNUMBER(C10),ROUND(C10,$A$17),"")))</f>
        <v/>
      </c>
      <c r="F10" s="44">
        <v>25</v>
      </c>
      <c r="G10" s="42" t="str">
        <f>IF(ISNUMBER(E10),ROUND(E10*F10,$A$17),"")</f>
        <v/>
      </c>
      <c r="H10" s="42" t="str">
        <f>IF(ISNUMBER(E10),ROUND(E10,$A$17),"")</f>
        <v/>
      </c>
      <c r="I10" s="44" t="str">
        <f>IF(ISNUMBER(H10),VLOOKUP(ROUND(H10,$A$17),note,2,TRUE),"")</f>
        <v/>
      </c>
      <c r="J10" s="62" t="str">
        <f>IF(ISNUMBER(K10),K10,(IF(ISNUMBER(H10),IF(H10&gt;49.4,1,2),"")))</f>
        <v/>
      </c>
      <c r="K10" s="63"/>
      <c r="L10" s="65">
        <v>25</v>
      </c>
      <c r="N10" s="34" t="str">
        <f>IF(ISNUMBER(E10),ROUND(E10*F10,$A$19),"")</f>
        <v/>
      </c>
    </row>
    <row r="11" spans="1:17" s="1" customFormat="1" ht="15" customHeight="1" x14ac:dyDescent="0.25">
      <c r="A11" s="39">
        <v>5071</v>
      </c>
      <c r="B11" s="54" t="s">
        <v>53</v>
      </c>
      <c r="C11" s="47"/>
      <c r="D11" s="47"/>
      <c r="E11" s="42" t="str">
        <f>IF(AND(ISNUMBER(C11),ISNUMBER(D11)),ROUND(((ROUND(C11,$A$17)*2+ROUND(D11,$A$17))/3),$A$17),(IF(ISNUMBER(C11),ROUND(C11,$A$17),"")))</f>
        <v/>
      </c>
      <c r="F11" s="44">
        <v>10</v>
      </c>
      <c r="G11" s="42" t="str">
        <f>IF(ISNUMBER(E11),ROUND(E11*F11,$A$17),"")</f>
        <v/>
      </c>
      <c r="H11" s="42" t="str">
        <f>IF(ISNUMBER(E11),ROUND(E11,$A$17),"")</f>
        <v/>
      </c>
      <c r="I11" s="44" t="str">
        <f>IF(ISNUMBER(H11),VLOOKUP(ROUND(H11,$A$17),note,2,TRUE),"")</f>
        <v/>
      </c>
      <c r="J11" s="62" t="str">
        <f>IF(ISNUMBER(K11),K11,(IF(ISNUMBER(H11),IF(H11&gt;49.4,1,2),"")))</f>
        <v/>
      </c>
      <c r="K11" s="63"/>
      <c r="L11" s="65">
        <v>10</v>
      </c>
      <c r="N11" s="34" t="str">
        <f>IF(ISNUMBER(E11),ROUND(E11*F11,$A$19),"")</f>
        <v/>
      </c>
    </row>
    <row r="12" spans="1:17" s="1" customFormat="1" ht="15" customHeight="1" x14ac:dyDescent="0.25">
      <c r="A12" s="39">
        <v>8095</v>
      </c>
      <c r="B12" s="54" t="s">
        <v>54</v>
      </c>
      <c r="C12" s="47"/>
      <c r="D12" s="43"/>
      <c r="E12" s="42" t="str">
        <f>IF(ISNUMBER(C12),ROUND(C12,$A$17),"")</f>
        <v/>
      </c>
      <c r="F12" s="44">
        <v>20</v>
      </c>
      <c r="G12" s="42" t="str">
        <f>IF(ISNUMBER(E12),ROUND(E12*F12,$A$17),"")</f>
        <v/>
      </c>
      <c r="H12" s="42" t="str">
        <f>IF(ISNUMBER(E12),ROUND(E12,$A$17),"")</f>
        <v/>
      </c>
      <c r="I12" s="44" t="str">
        <f>IF(ISNUMBER(H12),VLOOKUP(ROUND(H12,$A$17),note,2,TRUE),"")</f>
        <v/>
      </c>
      <c r="J12" s="62" t="str">
        <f>IF(ISNUMBER(K12),K12,(IF(ISNUMBER(H12),IF(H12&gt;49.4,1,2),"")))</f>
        <v/>
      </c>
      <c r="K12" s="63"/>
      <c r="L12" s="65">
        <v>20</v>
      </c>
      <c r="N12" s="34" t="str">
        <f>IF(ISNUMBER(E12),ROUND(E12*F12,$A$19),"")</f>
        <v/>
      </c>
    </row>
    <row r="13" spans="1:17" s="1" customFormat="1" ht="15" customHeight="1" x14ac:dyDescent="0.25">
      <c r="A13" s="39">
        <v>6715</v>
      </c>
      <c r="B13" s="48" t="s">
        <v>55</v>
      </c>
      <c r="C13" s="43"/>
      <c r="D13" s="43"/>
      <c r="E13" s="42"/>
      <c r="F13" s="44"/>
      <c r="G13" s="43" t="str">
        <f>IF(AND(ISNUMBER(G9),ISNUMBER(G10),ISNUMBER(G11),ISNUMBER(G12)),ROUND(G9+G10+G11+G12,$A$17),"")</f>
        <v/>
      </c>
      <c r="H13" s="56" t="str">
        <f>IF(ISNUMBER(G13),ROUND((G13/80),$A$17),"")</f>
        <v/>
      </c>
      <c r="I13" s="59" t="str">
        <f>IF(ISNUMBER(H13),VLOOKUP(ROUND(H13,$A$17),note,2,TRUE),"")</f>
        <v/>
      </c>
      <c r="J13" s="62"/>
      <c r="K13" s="62"/>
      <c r="L13" s="41"/>
      <c r="N13" s="34"/>
    </row>
    <row r="14" spans="1:17" s="1" customFormat="1" ht="15" customHeight="1" x14ac:dyDescent="0.25">
      <c r="A14" s="39"/>
      <c r="B14" s="48"/>
      <c r="C14" s="43"/>
      <c r="D14" s="43"/>
      <c r="E14" s="42"/>
      <c r="F14" s="44"/>
      <c r="G14" s="43"/>
      <c r="H14" s="56"/>
      <c r="I14" s="59"/>
      <c r="J14" s="62"/>
      <c r="K14" s="62"/>
      <c r="L14" s="41"/>
      <c r="N14" s="34"/>
    </row>
    <row r="15" spans="1:17" s="1" customFormat="1" ht="15" customHeight="1" x14ac:dyDescent="0.25">
      <c r="A15" s="40">
        <v>6129</v>
      </c>
      <c r="B15" s="43" t="s">
        <v>28</v>
      </c>
      <c r="C15" s="49" t="str">
        <f>IF(AND(ISNUMBER(N3),ISNUMBER(N9),ISNUMBER(N10),ISNUMBER(N11),ISNUMBER(N12)),ROUND((N3+N9+N10+N11+N12)/100,$A$19),"")</f>
        <v/>
      </c>
      <c r="D15" s="43"/>
      <c r="E15" s="43"/>
      <c r="F15" s="43"/>
      <c r="G15" s="56" t="str">
        <f>IF(AND(ISNUMBER(G7),ISNUMBER(G9),ISNUMBER(G10),ISNUMBER(G11),ISNUMBER(G12)),ROUND(G7+G9+G10+G11+G12,$A$17),"")</f>
        <v/>
      </c>
      <c r="H15" s="56" t="str">
        <f>IF(ISNUMBER(G15),ROUND((G15/100),$A$17),"")</f>
        <v/>
      </c>
      <c r="I15" s="59" t="str">
        <f>IF(ISNUMBER(H15),VLOOKUP(ROUND(H15,$A$17),note,2,TRUE),"")</f>
        <v/>
      </c>
      <c r="J15" s="68" t="str">
        <f>IF(ISNUMBER(I15),IF(A28,IF(I15&lt;5,6,7),7),"")</f>
        <v/>
      </c>
      <c r="K15" s="68"/>
      <c r="L15" s="58" t="str">
        <f>IF(J15=6,"bestanden",IF(J15=7,"nicht bestanden",""))</f>
        <v/>
      </c>
      <c r="N15" s="34" t="str">
        <f>IF(ISNUMBER(E33),ROUND(E33*F33,$A$19),"")</f>
        <v/>
      </c>
    </row>
    <row r="16" spans="1:17" s="50" customFormat="1" ht="15" customHeight="1" x14ac:dyDescent="0.2">
      <c r="A16" s="50" t="s">
        <v>10</v>
      </c>
      <c r="C16" s="50" t="e">
        <f>(C3,C9,C10,C11,C12,D9,D10,D11)</f>
        <v>#VALUE!</v>
      </c>
      <c r="D16" s="50" t="e">
        <f>(C9,C10,C11)</f>
        <v>#VALUE!</v>
      </c>
      <c r="E16" s="50" t="e">
        <f>(H3,H9,H10,H11,H12,H15)</f>
        <v>#VALUE!</v>
      </c>
      <c r="F16" s="50" t="e">
        <f>(I3,I9,I10,I11,I12,I15)</f>
        <v>#VALUE!</v>
      </c>
      <c r="G16" s="50" t="e">
        <f>(J3,J4,J9,J10,J11,J12)</f>
        <v>#VALUE!</v>
      </c>
      <c r="H16" s="50" t="e">
        <f>(K7,K9,K10,K11,K12)</f>
        <v>#VALUE!</v>
      </c>
      <c r="I16" s="50" t="str">
        <f>J15</f>
        <v/>
      </c>
      <c r="J16" s="50" t="e">
        <f>(A15,A2,A3,A8,A9,A10,A11,A12)</f>
        <v>#VALUE!</v>
      </c>
      <c r="K16" s="50" t="e">
        <f>(C9,C10,C11)</f>
        <v>#VALUE!</v>
      </c>
      <c r="L16" s="51"/>
      <c r="N16" s="52" t="str">
        <f>C15</f>
        <v/>
      </c>
      <c r="O16" s="50" t="e">
        <f>(L2,L3,L8,L9,L10,L11,L12)</f>
        <v>#VALUE!</v>
      </c>
    </row>
    <row r="17" spans="1:15" s="33" customFormat="1" ht="12" x14ac:dyDescent="0.2">
      <c r="A17" s="33">
        <v>0</v>
      </c>
      <c r="B17" s="35" t="s">
        <v>11</v>
      </c>
      <c r="C17" s="36" t="s">
        <v>12</v>
      </c>
      <c r="D17" s="36" t="s">
        <v>13</v>
      </c>
      <c r="E17" s="36" t="s">
        <v>2</v>
      </c>
      <c r="F17" s="36" t="s">
        <v>14</v>
      </c>
      <c r="G17" s="36" t="s">
        <v>15</v>
      </c>
      <c r="H17" s="36" t="s">
        <v>16</v>
      </c>
      <c r="I17" s="36" t="s">
        <v>17</v>
      </c>
      <c r="J17" s="36" t="s">
        <v>18</v>
      </c>
      <c r="K17" s="36" t="s">
        <v>19</v>
      </c>
      <c r="L17" s="36" t="s">
        <v>20</v>
      </c>
      <c r="M17" s="36" t="s">
        <v>21</v>
      </c>
      <c r="N17" s="34" t="s">
        <v>22</v>
      </c>
      <c r="O17" s="33" t="s">
        <v>9</v>
      </c>
    </row>
    <row r="18" spans="1:15" s="33" customFormat="1" ht="12" x14ac:dyDescent="0.2">
      <c r="A18" s="33">
        <v>1</v>
      </c>
      <c r="N18" s="34"/>
    </row>
    <row r="19" spans="1:15" s="33" customFormat="1" ht="12" x14ac:dyDescent="0.2">
      <c r="A19" s="33">
        <v>2</v>
      </c>
      <c r="N19" s="34"/>
    </row>
    <row r="20" spans="1:15" s="33" customFormat="1" ht="12" x14ac:dyDescent="0.2">
      <c r="N20" s="34"/>
    </row>
    <row r="21" spans="1:15" s="33" customFormat="1" ht="12" x14ac:dyDescent="0.2">
      <c r="N21" s="34"/>
    </row>
    <row r="22" spans="1:15" s="33" customFormat="1" ht="12" x14ac:dyDescent="0.2">
      <c r="B22" s="37" t="s">
        <v>23</v>
      </c>
      <c r="N22" s="34"/>
    </row>
    <row r="23" spans="1:15" s="33" customFormat="1" ht="12" x14ac:dyDescent="0.2">
      <c r="A23" s="36" t="b">
        <f>COUNTIF(I9:I12,"=6")&lt;=0</f>
        <v>1</v>
      </c>
      <c r="B23" s="36" t="s">
        <v>29</v>
      </c>
      <c r="N23" s="34"/>
    </row>
    <row r="24" spans="1:15" s="33" customFormat="1" ht="12" x14ac:dyDescent="0.2">
      <c r="A24" s="36" t="b">
        <f>COUNTIF(I9:I12,"&lt;=4")&gt;=3</f>
        <v>0</v>
      </c>
      <c r="B24" s="36" t="s">
        <v>30</v>
      </c>
      <c r="N24" s="34"/>
    </row>
    <row r="25" spans="1:15" s="33" customFormat="1" ht="12" x14ac:dyDescent="0.2">
      <c r="A25" s="36" t="b">
        <f>IF(I13&lt;5,TRUE,FALSE)</f>
        <v>0</v>
      </c>
      <c r="B25" s="36" t="s">
        <v>31</v>
      </c>
      <c r="N25" s="34"/>
    </row>
    <row r="26" spans="1:15" s="33" customFormat="1" ht="12" x14ac:dyDescent="0.2">
      <c r="A26" s="36" t="b">
        <f>IF(I15&lt;5,TRUE,FALSE)</f>
        <v>0</v>
      </c>
      <c r="B26" s="36" t="s">
        <v>32</v>
      </c>
      <c r="N26" s="34"/>
    </row>
    <row r="27" spans="1:15" s="33" customFormat="1" ht="12" x14ac:dyDescent="0.2">
      <c r="A27" s="36" t="b">
        <f>ISNUMBER(I15)</f>
        <v>0</v>
      </c>
      <c r="B27" s="36" t="s">
        <v>24</v>
      </c>
      <c r="N27" s="34"/>
    </row>
    <row r="28" spans="1:15" s="33" customFormat="1" ht="12" x14ac:dyDescent="0.2">
      <c r="A28" s="36" t="b">
        <f>AND(A23:A27)</f>
        <v>0</v>
      </c>
      <c r="B28" s="36" t="s">
        <v>25</v>
      </c>
      <c r="N28" s="34"/>
    </row>
    <row r="29" spans="1:15" s="33" customFormat="1" ht="12" x14ac:dyDescent="0.2">
      <c r="N29" s="34"/>
    </row>
    <row r="30" spans="1:15" s="33" customFormat="1" ht="12" x14ac:dyDescent="0.2">
      <c r="N30" s="34"/>
    </row>
    <row r="31" spans="1:15" s="33" customFormat="1" ht="12" x14ac:dyDescent="0.2">
      <c r="B31" s="37" t="s">
        <v>26</v>
      </c>
      <c r="N31" s="34"/>
    </row>
    <row r="32" spans="1:15" s="33" customFormat="1" ht="12" x14ac:dyDescent="0.2">
      <c r="A32" s="33">
        <v>0</v>
      </c>
      <c r="B32" s="33">
        <v>6</v>
      </c>
      <c r="N32" s="34"/>
    </row>
    <row r="33" spans="1:14" s="33" customFormat="1" ht="12" x14ac:dyDescent="0.2">
      <c r="A33" s="33">
        <v>30</v>
      </c>
      <c r="B33" s="33">
        <v>5</v>
      </c>
      <c r="N33" s="34"/>
    </row>
    <row r="34" spans="1:14" s="33" customFormat="1" ht="12" x14ac:dyDescent="0.2">
      <c r="A34" s="33">
        <v>50</v>
      </c>
      <c r="B34" s="33">
        <v>4</v>
      </c>
      <c r="N34" s="34"/>
    </row>
    <row r="35" spans="1:14" s="33" customFormat="1" ht="12" x14ac:dyDescent="0.2">
      <c r="A35" s="33">
        <v>67</v>
      </c>
      <c r="B35" s="33">
        <v>3</v>
      </c>
      <c r="N35" s="34"/>
    </row>
    <row r="36" spans="1:14" s="33" customFormat="1" ht="12" x14ac:dyDescent="0.2">
      <c r="A36" s="33">
        <v>81</v>
      </c>
      <c r="B36" s="33">
        <v>2</v>
      </c>
      <c r="N36" s="34"/>
    </row>
    <row r="37" spans="1:14" s="33" customFormat="1" ht="12" x14ac:dyDescent="0.2">
      <c r="A37" s="33">
        <v>92</v>
      </c>
      <c r="B37" s="33">
        <v>1</v>
      </c>
      <c r="N37" s="34"/>
    </row>
    <row r="38" spans="1:14" s="1" customFormat="1" ht="12" x14ac:dyDescent="0.2">
      <c r="A38" s="33"/>
      <c r="N38" s="34"/>
    </row>
    <row r="39" spans="1:14" s="1" customFormat="1" ht="12" x14ac:dyDescent="0.2">
      <c r="A39" s="33"/>
      <c r="N39" s="34"/>
    </row>
    <row r="40" spans="1:14" s="1" customFormat="1" ht="12" x14ac:dyDescent="0.2">
      <c r="A40" s="33"/>
      <c r="N40" s="34"/>
    </row>
    <row r="41" spans="1:14" s="1" customFormat="1" ht="12" x14ac:dyDescent="0.2">
      <c r="A41" s="33"/>
      <c r="N41" s="34"/>
    </row>
    <row r="42" spans="1:14" s="1" customFormat="1" ht="12" x14ac:dyDescent="0.2">
      <c r="A42" s="33"/>
      <c r="N42" s="34"/>
    </row>
    <row r="43" spans="1:14" s="1" customFormat="1" ht="12" x14ac:dyDescent="0.2">
      <c r="A43" s="33"/>
      <c r="N43" s="34"/>
    </row>
    <row r="44" spans="1:14" s="1" customFormat="1" ht="12" x14ac:dyDescent="0.2">
      <c r="A44" s="33"/>
      <c r="N44" s="34"/>
    </row>
    <row r="45" spans="1:14" s="1" customFormat="1" ht="12" x14ac:dyDescent="0.2">
      <c r="A45" s="33"/>
      <c r="N45" s="34"/>
    </row>
    <row r="46" spans="1:14" s="1" customFormat="1" ht="12" x14ac:dyDescent="0.2">
      <c r="A46" s="33"/>
      <c r="N46" s="34"/>
    </row>
    <row r="47" spans="1:14" s="1" customFormat="1" ht="12" x14ac:dyDescent="0.2">
      <c r="A47" s="33"/>
      <c r="N47" s="34"/>
    </row>
    <row r="48" spans="1:14" s="1" customFormat="1" ht="12" x14ac:dyDescent="0.2">
      <c r="A48" s="33"/>
      <c r="N48" s="34"/>
    </row>
    <row r="49" spans="1:14" s="1" customFormat="1" ht="12" x14ac:dyDescent="0.2">
      <c r="A49" s="33"/>
      <c r="N49" s="34"/>
    </row>
    <row r="50" spans="1:14" s="1" customFormat="1" ht="12" x14ac:dyDescent="0.2">
      <c r="A50" s="33"/>
      <c r="N50" s="34"/>
    </row>
    <row r="51" spans="1:14" s="1" customFormat="1" ht="12" x14ac:dyDescent="0.2">
      <c r="A51" s="33"/>
      <c r="N51" s="34"/>
    </row>
    <row r="52" spans="1:14" s="1" customFormat="1" ht="12" x14ac:dyDescent="0.2">
      <c r="A52" s="33"/>
      <c r="N52" s="34"/>
    </row>
    <row r="53" spans="1:14" s="1" customFormat="1" ht="12" x14ac:dyDescent="0.2">
      <c r="A53" s="33"/>
      <c r="N53" s="34"/>
    </row>
    <row r="54" spans="1:14" s="1" customFormat="1" ht="12" x14ac:dyDescent="0.2">
      <c r="A54" s="33"/>
      <c r="N54" s="34"/>
    </row>
    <row r="55" spans="1:14" s="1" customFormat="1" ht="12" x14ac:dyDescent="0.2">
      <c r="A55" s="33"/>
      <c r="N55" s="34"/>
    </row>
    <row r="56" spans="1:14" s="1" customFormat="1" ht="12" x14ac:dyDescent="0.2">
      <c r="A56" s="33"/>
      <c r="N56" s="34"/>
    </row>
    <row r="57" spans="1:14" s="1" customFormat="1" ht="12" x14ac:dyDescent="0.2">
      <c r="A57" s="33"/>
      <c r="N57" s="34"/>
    </row>
    <row r="58" spans="1:14" s="1" customFormat="1" ht="12" x14ac:dyDescent="0.2">
      <c r="A58" s="33"/>
      <c r="N58" s="34"/>
    </row>
    <row r="59" spans="1:14" s="1" customFormat="1" ht="12" x14ac:dyDescent="0.2">
      <c r="A59" s="33"/>
      <c r="N59" s="34"/>
    </row>
    <row r="60" spans="1:14" s="1" customFormat="1" ht="12" x14ac:dyDescent="0.2">
      <c r="A60" s="33"/>
      <c r="N60" s="34"/>
    </row>
    <row r="61" spans="1:14" s="1" customFormat="1" ht="12" x14ac:dyDescent="0.2">
      <c r="A61" s="33"/>
      <c r="N61" s="34"/>
    </row>
    <row r="62" spans="1:14" s="1" customFormat="1" ht="12" x14ac:dyDescent="0.2">
      <c r="A62" s="33"/>
      <c r="N62" s="34"/>
    </row>
    <row r="63" spans="1:14" s="1" customFormat="1" ht="12" x14ac:dyDescent="0.2">
      <c r="A63" s="33"/>
      <c r="N63" s="34"/>
    </row>
    <row r="64" spans="1:14" s="1" customFormat="1" ht="12" x14ac:dyDescent="0.2">
      <c r="A64" s="33"/>
      <c r="N64" s="34"/>
    </row>
    <row r="65" spans="1:14" s="1" customFormat="1" ht="12" x14ac:dyDescent="0.2">
      <c r="A65" s="33"/>
      <c r="N65" s="34"/>
    </row>
    <row r="66" spans="1:14" s="1" customFormat="1" ht="12" x14ac:dyDescent="0.2">
      <c r="A66" s="33"/>
      <c r="N66" s="34"/>
    </row>
    <row r="67" spans="1:14" s="1" customFormat="1" ht="12" x14ac:dyDescent="0.2">
      <c r="A67" s="33"/>
      <c r="N67" s="34"/>
    </row>
    <row r="68" spans="1:14" s="1" customFormat="1" ht="12" x14ac:dyDescent="0.2">
      <c r="A68" s="33"/>
      <c r="N68" s="34"/>
    </row>
    <row r="69" spans="1:14" s="1" customFormat="1" ht="12" x14ac:dyDescent="0.2">
      <c r="A69" s="33"/>
      <c r="N69" s="34"/>
    </row>
    <row r="70" spans="1:14" s="1" customFormat="1" ht="12" x14ac:dyDescent="0.2">
      <c r="A70" s="33"/>
      <c r="N70" s="34"/>
    </row>
    <row r="71" spans="1:14" s="1" customFormat="1" ht="12" x14ac:dyDescent="0.2">
      <c r="A71" s="33"/>
      <c r="N71" s="34"/>
    </row>
    <row r="72" spans="1:14" s="1" customFormat="1" ht="12" x14ac:dyDescent="0.2">
      <c r="A72" s="33"/>
      <c r="N72" s="34"/>
    </row>
    <row r="73" spans="1:14" s="1" customFormat="1" ht="12" x14ac:dyDescent="0.2">
      <c r="A73" s="33"/>
      <c r="N73" s="34"/>
    </row>
    <row r="74" spans="1:14" s="1" customFormat="1" ht="12" x14ac:dyDescent="0.2">
      <c r="A74" s="33"/>
      <c r="N74" s="34"/>
    </row>
    <row r="75" spans="1:14" s="1" customFormat="1" ht="12" x14ac:dyDescent="0.2">
      <c r="A75" s="33"/>
      <c r="N75" s="34"/>
    </row>
    <row r="76" spans="1:14" s="1" customFormat="1" ht="12" x14ac:dyDescent="0.2">
      <c r="A76" s="33"/>
      <c r="N76" s="34"/>
    </row>
    <row r="77" spans="1:14" s="1" customFormat="1" ht="12" x14ac:dyDescent="0.2">
      <c r="A77" s="33"/>
      <c r="N77" s="34"/>
    </row>
    <row r="78" spans="1:14" s="1" customFormat="1" ht="12" x14ac:dyDescent="0.2">
      <c r="A78" s="33"/>
      <c r="N78" s="34"/>
    </row>
    <row r="79" spans="1:14" s="1" customFormat="1" ht="12" x14ac:dyDescent="0.2">
      <c r="A79" s="33"/>
      <c r="N79" s="34"/>
    </row>
    <row r="80" spans="1:14" s="1" customFormat="1" ht="12" x14ac:dyDescent="0.2">
      <c r="A80" s="33"/>
      <c r="N80" s="34"/>
    </row>
    <row r="81" spans="1:14" s="1" customFormat="1" ht="12" x14ac:dyDescent="0.2">
      <c r="A81" s="33"/>
      <c r="N81" s="34"/>
    </row>
    <row r="82" spans="1:14" s="1" customFormat="1" ht="12" x14ac:dyDescent="0.2">
      <c r="A82" s="33"/>
      <c r="N82" s="34"/>
    </row>
    <row r="83" spans="1:14" s="1" customFormat="1" ht="12" x14ac:dyDescent="0.2">
      <c r="A83" s="33"/>
      <c r="N83" s="34"/>
    </row>
    <row r="84" spans="1:14" s="1" customFormat="1" ht="12" x14ac:dyDescent="0.2">
      <c r="A84" s="33"/>
      <c r="N84" s="34"/>
    </row>
    <row r="85" spans="1:14" s="1" customFormat="1" ht="12" x14ac:dyDescent="0.2">
      <c r="A85" s="33"/>
      <c r="N85" s="34"/>
    </row>
    <row r="86" spans="1:14" s="1" customFormat="1" ht="12" x14ac:dyDescent="0.2">
      <c r="A86" s="33"/>
      <c r="N86" s="34"/>
    </row>
    <row r="87" spans="1:14" s="1" customFormat="1" ht="12" x14ac:dyDescent="0.2">
      <c r="A87" s="33"/>
      <c r="N87" s="34"/>
    </row>
    <row r="88" spans="1:14" s="1" customFormat="1" ht="12" x14ac:dyDescent="0.2">
      <c r="A88" s="33"/>
      <c r="N88" s="34"/>
    </row>
    <row r="89" spans="1:14" s="1" customFormat="1" ht="12" x14ac:dyDescent="0.2">
      <c r="A89" s="33"/>
      <c r="N89" s="34"/>
    </row>
    <row r="90" spans="1:14" s="1" customFormat="1" ht="12" x14ac:dyDescent="0.2">
      <c r="A90" s="33"/>
      <c r="N90" s="34"/>
    </row>
    <row r="91" spans="1:14" s="1" customFormat="1" ht="12" x14ac:dyDescent="0.2">
      <c r="A91" s="33"/>
      <c r="N91" s="34"/>
    </row>
    <row r="92" spans="1:14" s="1" customFormat="1" ht="12" x14ac:dyDescent="0.2">
      <c r="A92" s="33"/>
      <c r="N92" s="34"/>
    </row>
    <row r="93" spans="1:14" s="1" customFormat="1" ht="12" x14ac:dyDescent="0.2">
      <c r="A93" s="33"/>
      <c r="N93" s="34"/>
    </row>
    <row r="94" spans="1:14" s="1" customFormat="1" ht="12" x14ac:dyDescent="0.2">
      <c r="A94" s="33"/>
      <c r="N94" s="34"/>
    </row>
    <row r="95" spans="1:14" s="1" customFormat="1" ht="12" x14ac:dyDescent="0.2">
      <c r="A95" s="33"/>
      <c r="N95" s="34"/>
    </row>
    <row r="96" spans="1:14" s="1" customFormat="1" ht="12" x14ac:dyDescent="0.2">
      <c r="A96" s="33"/>
      <c r="N96" s="34"/>
    </row>
    <row r="97" spans="1:14" s="1" customFormat="1" ht="12" x14ac:dyDescent="0.2">
      <c r="A97" s="33"/>
      <c r="N97" s="34"/>
    </row>
    <row r="98" spans="1:14" s="1" customFormat="1" ht="12" x14ac:dyDescent="0.2">
      <c r="A98" s="33"/>
      <c r="N98" s="34"/>
    </row>
    <row r="99" spans="1:14" s="1" customFormat="1" ht="12" x14ac:dyDescent="0.2">
      <c r="A99" s="33"/>
      <c r="N99" s="34"/>
    </row>
    <row r="100" spans="1:14" s="1" customFormat="1" ht="12" x14ac:dyDescent="0.2">
      <c r="A100" s="33"/>
      <c r="N100" s="34"/>
    </row>
    <row r="101" spans="1:14" s="1" customFormat="1" ht="12" x14ac:dyDescent="0.2">
      <c r="A101" s="33"/>
      <c r="N101" s="34"/>
    </row>
    <row r="102" spans="1:14" s="1" customFormat="1" ht="12" x14ac:dyDescent="0.2">
      <c r="A102" s="33"/>
      <c r="N102" s="34"/>
    </row>
    <row r="103" spans="1:14" s="1" customFormat="1" ht="12" x14ac:dyDescent="0.2">
      <c r="A103" s="33"/>
      <c r="N103" s="34"/>
    </row>
    <row r="104" spans="1:14" s="1" customFormat="1" ht="12" x14ac:dyDescent="0.2">
      <c r="A104" s="33"/>
      <c r="N104" s="34"/>
    </row>
    <row r="105" spans="1:14" s="1" customFormat="1" ht="12" x14ac:dyDescent="0.2">
      <c r="A105" s="33"/>
      <c r="N105" s="34"/>
    </row>
    <row r="106" spans="1:14" s="1" customFormat="1" ht="12" x14ac:dyDescent="0.2">
      <c r="A106" s="33"/>
      <c r="N106" s="34"/>
    </row>
    <row r="107" spans="1:14" s="1" customFormat="1" ht="12" x14ac:dyDescent="0.2">
      <c r="A107" s="33"/>
      <c r="N107" s="34"/>
    </row>
    <row r="108" spans="1:14" s="1" customFormat="1" ht="12" x14ac:dyDescent="0.2">
      <c r="A108" s="33"/>
      <c r="N108" s="34"/>
    </row>
    <row r="109" spans="1:14" s="1" customFormat="1" ht="12" x14ac:dyDescent="0.2">
      <c r="A109" s="33"/>
      <c r="N109" s="34"/>
    </row>
    <row r="110" spans="1:14" s="1" customFormat="1" ht="12" x14ac:dyDescent="0.2">
      <c r="A110" s="33"/>
      <c r="N110" s="34"/>
    </row>
    <row r="111" spans="1:14" s="1" customFormat="1" ht="12" x14ac:dyDescent="0.2">
      <c r="A111" s="33"/>
      <c r="N111" s="34"/>
    </row>
    <row r="112" spans="1:14" s="1" customFormat="1" ht="12" x14ac:dyDescent="0.2">
      <c r="A112" s="33"/>
      <c r="N112" s="34"/>
    </row>
    <row r="113" spans="1:14" s="1" customFormat="1" ht="12" x14ac:dyDescent="0.2">
      <c r="A113" s="33"/>
      <c r="N113" s="34"/>
    </row>
    <row r="114" spans="1:14" s="1" customFormat="1" ht="12" x14ac:dyDescent="0.2">
      <c r="A114" s="33"/>
      <c r="N114" s="34"/>
    </row>
    <row r="115" spans="1:14" s="1" customFormat="1" ht="12" x14ac:dyDescent="0.2">
      <c r="A115" s="33"/>
      <c r="N115" s="34"/>
    </row>
    <row r="116" spans="1:14" s="1" customFormat="1" ht="12" x14ac:dyDescent="0.2">
      <c r="A116" s="33"/>
      <c r="N116" s="34"/>
    </row>
    <row r="117" spans="1:14" s="1" customFormat="1" ht="12" x14ac:dyDescent="0.2">
      <c r="A117" s="33"/>
      <c r="N117" s="34"/>
    </row>
    <row r="118" spans="1:14" s="1" customFormat="1" ht="12" x14ac:dyDescent="0.2">
      <c r="A118" s="33"/>
      <c r="N118" s="34"/>
    </row>
    <row r="119" spans="1:14" s="1" customFormat="1" ht="12" x14ac:dyDescent="0.2">
      <c r="A119" s="33"/>
      <c r="N119" s="34"/>
    </row>
    <row r="120" spans="1:14" s="1" customFormat="1" ht="12" x14ac:dyDescent="0.2">
      <c r="A120" s="33"/>
      <c r="N120" s="34"/>
    </row>
    <row r="121" spans="1:14" s="1" customFormat="1" ht="12" x14ac:dyDescent="0.2">
      <c r="A121" s="33"/>
      <c r="N121" s="34"/>
    </row>
    <row r="122" spans="1:14" s="1" customFormat="1" ht="12" x14ac:dyDescent="0.2">
      <c r="A122" s="33"/>
      <c r="N122" s="34"/>
    </row>
    <row r="123" spans="1:14" s="1" customFormat="1" ht="12" x14ac:dyDescent="0.2">
      <c r="A123" s="33"/>
      <c r="N123" s="34"/>
    </row>
    <row r="124" spans="1:14" s="1" customFormat="1" ht="12" x14ac:dyDescent="0.2">
      <c r="A124" s="33"/>
      <c r="N124" s="34"/>
    </row>
    <row r="125" spans="1:14" s="1" customFormat="1" ht="12" x14ac:dyDescent="0.2">
      <c r="A125" s="33"/>
      <c r="N125" s="34"/>
    </row>
    <row r="126" spans="1:14" s="1" customFormat="1" ht="12" x14ac:dyDescent="0.2">
      <c r="A126" s="33"/>
      <c r="N126" s="34"/>
    </row>
    <row r="127" spans="1:14" s="1" customFormat="1" ht="12" x14ac:dyDescent="0.2">
      <c r="A127" s="33"/>
      <c r="N127" s="34"/>
    </row>
    <row r="128" spans="1:14" s="1" customFormat="1" ht="12" x14ac:dyDescent="0.2">
      <c r="A128" s="33"/>
      <c r="N128" s="34"/>
    </row>
    <row r="129" spans="1:14" s="1" customFormat="1" ht="12" x14ac:dyDescent="0.2">
      <c r="A129" s="33"/>
      <c r="N129" s="34"/>
    </row>
    <row r="130" spans="1:14" s="1" customFormat="1" ht="12" x14ac:dyDescent="0.2">
      <c r="A130" s="33"/>
      <c r="N130" s="34"/>
    </row>
    <row r="131" spans="1:14" s="1" customFormat="1" ht="12" x14ac:dyDescent="0.2">
      <c r="A131" s="33"/>
      <c r="N131" s="34"/>
    </row>
    <row r="132" spans="1:14" s="1" customFormat="1" ht="12" x14ac:dyDescent="0.2">
      <c r="A132" s="33"/>
      <c r="N132" s="34"/>
    </row>
    <row r="133" spans="1:14" s="1" customFormat="1" ht="12" x14ac:dyDescent="0.2">
      <c r="A133" s="33"/>
      <c r="N133" s="34"/>
    </row>
    <row r="134" spans="1:14" s="1" customFormat="1" ht="12" x14ac:dyDescent="0.2">
      <c r="A134" s="33"/>
      <c r="N134" s="34"/>
    </row>
    <row r="135" spans="1:14" s="1" customFormat="1" ht="12" x14ac:dyDescent="0.2">
      <c r="A135" s="33"/>
      <c r="N135" s="34"/>
    </row>
    <row r="136" spans="1:14" s="1" customFormat="1" ht="12" x14ac:dyDescent="0.2">
      <c r="A136" s="33"/>
      <c r="N136" s="34"/>
    </row>
    <row r="137" spans="1:14" s="1" customFormat="1" ht="12" x14ac:dyDescent="0.2">
      <c r="A137" s="33"/>
      <c r="N137" s="34"/>
    </row>
    <row r="138" spans="1:14" s="1" customFormat="1" ht="12" x14ac:dyDescent="0.2">
      <c r="A138" s="33"/>
      <c r="N138" s="34"/>
    </row>
    <row r="139" spans="1:14" s="1" customFormat="1" ht="12" x14ac:dyDescent="0.2">
      <c r="A139" s="33"/>
      <c r="N139" s="34"/>
    </row>
    <row r="140" spans="1:14" s="1" customFormat="1" ht="12" x14ac:dyDescent="0.2">
      <c r="A140" s="33"/>
      <c r="N140" s="34"/>
    </row>
    <row r="141" spans="1:14" s="1" customFormat="1" ht="12" x14ac:dyDescent="0.2">
      <c r="A141" s="33"/>
      <c r="N141" s="34"/>
    </row>
    <row r="142" spans="1:14" s="1" customFormat="1" ht="12" x14ac:dyDescent="0.2">
      <c r="A142" s="33"/>
      <c r="N142" s="34"/>
    </row>
    <row r="143" spans="1:14" s="1" customFormat="1" ht="12" x14ac:dyDescent="0.2">
      <c r="A143" s="33"/>
      <c r="N143" s="34"/>
    </row>
    <row r="144" spans="1:14" s="1" customFormat="1" ht="12" x14ac:dyDescent="0.2">
      <c r="A144" s="33"/>
      <c r="N144" s="34"/>
    </row>
    <row r="145" spans="1:14" s="1" customFormat="1" ht="12" x14ac:dyDescent="0.2">
      <c r="A145" s="33"/>
      <c r="N145" s="34"/>
    </row>
    <row r="146" spans="1:14" s="1" customFormat="1" ht="12" x14ac:dyDescent="0.2">
      <c r="A146" s="33"/>
      <c r="N146" s="34"/>
    </row>
    <row r="147" spans="1:14" s="1" customFormat="1" ht="12" x14ac:dyDescent="0.2">
      <c r="A147" s="33"/>
      <c r="N147" s="34"/>
    </row>
    <row r="148" spans="1:14" s="1" customFormat="1" ht="12" x14ac:dyDescent="0.2">
      <c r="A148" s="33"/>
      <c r="N148" s="34"/>
    </row>
    <row r="149" spans="1:14" s="1" customFormat="1" ht="12" x14ac:dyDescent="0.2">
      <c r="A149" s="33"/>
      <c r="N149" s="34"/>
    </row>
    <row r="150" spans="1:14" s="1" customFormat="1" ht="12" x14ac:dyDescent="0.2">
      <c r="A150" s="33"/>
      <c r="N150" s="34"/>
    </row>
    <row r="151" spans="1:14" s="1" customFormat="1" ht="12" x14ac:dyDescent="0.2">
      <c r="A151" s="33"/>
      <c r="N151" s="34"/>
    </row>
    <row r="152" spans="1:14" s="1" customFormat="1" ht="12" x14ac:dyDescent="0.2">
      <c r="A152" s="33"/>
      <c r="N152" s="34"/>
    </row>
    <row r="153" spans="1:14" s="1" customFormat="1" ht="12" x14ac:dyDescent="0.2">
      <c r="A153" s="33"/>
      <c r="N153" s="34"/>
    </row>
    <row r="154" spans="1:14" s="1" customFormat="1" ht="12" x14ac:dyDescent="0.2">
      <c r="A154" s="33"/>
      <c r="N154" s="34"/>
    </row>
    <row r="155" spans="1:14" s="1" customFormat="1" ht="12" x14ac:dyDescent="0.2">
      <c r="A155" s="33"/>
      <c r="N155" s="34"/>
    </row>
    <row r="156" spans="1:14" s="1" customFormat="1" ht="12" x14ac:dyDescent="0.2">
      <c r="A156" s="33"/>
      <c r="N156" s="34"/>
    </row>
    <row r="157" spans="1:14" s="1" customFormat="1" ht="12" x14ac:dyDescent="0.2">
      <c r="A157" s="33"/>
      <c r="N157" s="34"/>
    </row>
    <row r="158" spans="1:14" s="1" customFormat="1" ht="12" x14ac:dyDescent="0.2">
      <c r="A158" s="33"/>
      <c r="N158" s="34"/>
    </row>
    <row r="159" spans="1:14" s="1" customFormat="1" ht="12" x14ac:dyDescent="0.2">
      <c r="A159" s="33"/>
      <c r="N159" s="34"/>
    </row>
    <row r="160" spans="1:14" s="1" customFormat="1" ht="12" x14ac:dyDescent="0.2">
      <c r="A160" s="33"/>
      <c r="N160" s="34"/>
    </row>
    <row r="161" spans="1:14" s="1" customFormat="1" ht="12" x14ac:dyDescent="0.2">
      <c r="A161" s="33"/>
      <c r="N161" s="34"/>
    </row>
    <row r="162" spans="1:14" s="1" customFormat="1" ht="12" x14ac:dyDescent="0.2">
      <c r="A162" s="33"/>
      <c r="N162" s="34"/>
    </row>
    <row r="163" spans="1:14" s="1" customFormat="1" ht="12" x14ac:dyDescent="0.2">
      <c r="A163" s="33"/>
      <c r="N163" s="34"/>
    </row>
    <row r="164" spans="1:14" s="1" customFormat="1" ht="12" x14ac:dyDescent="0.2">
      <c r="A164" s="33"/>
      <c r="N164" s="34"/>
    </row>
    <row r="165" spans="1:14" s="1" customFormat="1" ht="12" x14ac:dyDescent="0.2">
      <c r="A165" s="33"/>
      <c r="N165" s="34"/>
    </row>
  </sheetData>
  <sheetProtection password="CF50" sheet="1" objects="1" scenarios="1" selectLockedCells="1"/>
  <mergeCells count="3">
    <mergeCell ref="J1:K1"/>
    <mergeCell ref="J6:K6"/>
    <mergeCell ref="J15:K15"/>
  </mergeCells>
  <conditionalFormatting sqref="L15">
    <cfRule type="cellIs" dxfId="1" priority="2" operator="equal">
      <formula>"bestanden"</formula>
    </cfRule>
    <cfRule type="cellIs" dxfId="0" priority="1" operator="equal">
      <formula>"nicht bestanden"</formula>
    </cfRule>
  </conditionalFormatting>
  <dataValidations count="3">
    <dataValidation type="decimal" showErrorMessage="1" errorTitle="Fehler!!!" error="Er sind nur Punkte im Bereich von 0 bis 100 erlaubt" sqref="C3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7 K9:K12">
      <formula1>1</formula1>
      <formula2>3</formula2>
    </dataValidation>
    <dataValidation type="decimal" showErrorMessage="1" errorTitle="Fehler!!!" error="Es sind nur Punkte im Bereich von 0,0 bis 100,0 mit einer Dezimalstelle erlaubt!" sqref="C9:D11 C12">
      <formula1>0</formula1>
      <formula2>100</formula2>
    </dataValidation>
  </dataValidations>
  <pageMargins left="0.39370078740157483" right="0.39370078740157483" top="0.62992125984251968" bottom="0.62992125984251968" header="0.78740157480314965" footer="0.78740157480314965"/>
  <pageSetup paperSize="9" scale="80" orientation="landscape" horizontalDpi="300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zoomScaleNormal="100" workbookViewId="0"/>
  </sheetViews>
  <sheetFormatPr baseColWidth="10" defaultColWidth="11.5703125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</cols>
  <sheetData>
    <row r="1" spans="1:15" s="13" customFormat="1" ht="12.75" customHeight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2</v>
      </c>
      <c r="I1" s="12" t="s">
        <v>7</v>
      </c>
      <c r="J1" s="69" t="s">
        <v>8</v>
      </c>
      <c r="K1" s="69"/>
      <c r="L1" s="13" t="s">
        <v>10</v>
      </c>
    </row>
    <row r="2" spans="1:15" s="13" customFormat="1" ht="12.75" customHeight="1" x14ac:dyDescent="0.2">
      <c r="A2" s="14">
        <v>6115</v>
      </c>
      <c r="B2" s="15" t="s">
        <v>33</v>
      </c>
      <c r="C2" s="6"/>
      <c r="D2" s="16"/>
      <c r="E2" s="16"/>
      <c r="F2" s="16"/>
      <c r="G2" s="16"/>
      <c r="H2" s="16"/>
      <c r="I2" s="16"/>
      <c r="J2" s="16"/>
      <c r="K2" s="17"/>
    </row>
    <row r="3" spans="1:15" s="13" customFormat="1" x14ac:dyDescent="0.2">
      <c r="A3" s="17">
        <v>5351</v>
      </c>
      <c r="B3" s="18" t="s">
        <v>34</v>
      </c>
      <c r="C3" s="8">
        <v>78</v>
      </c>
      <c r="D3" s="8"/>
      <c r="E3" s="3">
        <v>78</v>
      </c>
      <c r="F3" s="12">
        <v>40</v>
      </c>
      <c r="G3" s="3">
        <v>3120</v>
      </c>
      <c r="H3" s="17">
        <v>78</v>
      </c>
      <c r="I3" s="16">
        <v>3</v>
      </c>
      <c r="J3" s="16">
        <v>1</v>
      </c>
      <c r="K3" s="7"/>
      <c r="N3" s="19"/>
      <c r="O3" s="20">
        <v>20</v>
      </c>
    </row>
    <row r="4" spans="1:15" s="13" customFormat="1" x14ac:dyDescent="0.2">
      <c r="A4" s="17">
        <v>5352</v>
      </c>
      <c r="B4" s="18" t="s">
        <v>35</v>
      </c>
      <c r="C4" s="8">
        <v>49</v>
      </c>
      <c r="D4" s="8"/>
      <c r="E4" s="3">
        <v>49</v>
      </c>
      <c r="F4" s="12">
        <v>40</v>
      </c>
      <c r="G4" s="3">
        <v>1960</v>
      </c>
      <c r="H4" s="17">
        <v>49</v>
      </c>
      <c r="I4" s="16">
        <v>5</v>
      </c>
      <c r="J4" s="16">
        <v>2</v>
      </c>
      <c r="K4" s="7"/>
      <c r="N4" s="19"/>
      <c r="O4" s="20">
        <v>20</v>
      </c>
    </row>
    <row r="5" spans="1:15" s="13" customFormat="1" x14ac:dyDescent="0.2">
      <c r="A5" s="21">
        <v>5071</v>
      </c>
      <c r="B5" s="18" t="s">
        <v>27</v>
      </c>
      <c r="C5" s="8">
        <v>49</v>
      </c>
      <c r="D5" s="8"/>
      <c r="E5" s="3">
        <v>49</v>
      </c>
      <c r="F5" s="12">
        <v>20</v>
      </c>
      <c r="G5" s="3">
        <v>980</v>
      </c>
      <c r="H5" s="17">
        <v>49</v>
      </c>
      <c r="I5" s="16">
        <v>5</v>
      </c>
      <c r="J5" s="16">
        <v>2</v>
      </c>
      <c r="K5" s="7"/>
      <c r="N5" s="19"/>
      <c r="O5" s="20">
        <v>10</v>
      </c>
    </row>
    <row r="6" spans="1:15" s="13" customFormat="1" x14ac:dyDescent="0.2">
      <c r="A6" s="14">
        <v>6116</v>
      </c>
      <c r="B6" s="15" t="s">
        <v>36</v>
      </c>
      <c r="C6" s="22"/>
      <c r="D6" s="22"/>
      <c r="E6" s="3"/>
      <c r="F6"/>
      <c r="G6" s="9">
        <v>6060</v>
      </c>
      <c r="H6" s="23">
        <v>61</v>
      </c>
      <c r="I6" s="12">
        <v>4</v>
      </c>
      <c r="J6" s="12">
        <v>1</v>
      </c>
      <c r="K6" s="7"/>
      <c r="N6" s="19"/>
      <c r="O6" s="20"/>
    </row>
    <row r="7" spans="1:15" s="13" customFormat="1" x14ac:dyDescent="0.2">
      <c r="A7" s="14">
        <v>5907</v>
      </c>
      <c r="B7" s="15" t="s">
        <v>37</v>
      </c>
      <c r="C7" s="6"/>
      <c r="D7" s="16"/>
      <c r="E7" s="4"/>
      <c r="F7" s="16"/>
      <c r="G7" s="4"/>
      <c r="H7" s="16"/>
      <c r="I7" s="16"/>
      <c r="J7" s="16"/>
      <c r="K7" s="17"/>
      <c r="N7" s="19"/>
    </row>
    <row r="8" spans="1:15" s="13" customFormat="1" x14ac:dyDescent="0.2">
      <c r="A8" s="17">
        <v>5349</v>
      </c>
      <c r="B8" s="18" t="s">
        <v>38</v>
      </c>
      <c r="C8" s="8">
        <v>49</v>
      </c>
      <c r="D8" s="16"/>
      <c r="E8" s="3">
        <v>49</v>
      </c>
      <c r="F8" s="12">
        <v>50</v>
      </c>
      <c r="G8" s="3">
        <v>2450</v>
      </c>
      <c r="H8" s="17">
        <v>49</v>
      </c>
      <c r="I8" s="16">
        <v>5</v>
      </c>
      <c r="J8" s="16">
        <v>2</v>
      </c>
      <c r="K8" s="7"/>
      <c r="N8" s="19"/>
      <c r="O8" s="20">
        <v>25</v>
      </c>
    </row>
    <row r="9" spans="1:15" s="13" customFormat="1" x14ac:dyDescent="0.2">
      <c r="A9" s="17">
        <v>5350</v>
      </c>
      <c r="B9" s="18" t="s">
        <v>39</v>
      </c>
      <c r="C9" s="8">
        <v>78</v>
      </c>
      <c r="D9" s="16"/>
      <c r="E9" s="3">
        <v>78</v>
      </c>
      <c r="F9" s="12">
        <v>50</v>
      </c>
      <c r="G9" s="3">
        <v>3900</v>
      </c>
      <c r="H9" s="17">
        <v>78</v>
      </c>
      <c r="I9" s="16">
        <v>3</v>
      </c>
      <c r="J9" s="16">
        <v>1</v>
      </c>
      <c r="K9" s="7"/>
      <c r="N9" s="19"/>
      <c r="O9" s="20">
        <v>25</v>
      </c>
    </row>
    <row r="10" spans="1:15" s="13" customFormat="1" x14ac:dyDescent="0.2">
      <c r="A10" s="14">
        <v>5978</v>
      </c>
      <c r="B10" s="15" t="s">
        <v>40</v>
      </c>
      <c r="C10" s="24"/>
      <c r="D10" s="17"/>
      <c r="E10" s="3"/>
      <c r="F10" s="12"/>
      <c r="G10" s="9">
        <v>6350</v>
      </c>
      <c r="H10" s="9">
        <v>64</v>
      </c>
      <c r="I10" s="16">
        <v>4</v>
      </c>
      <c r="J10" s="12">
        <v>1</v>
      </c>
      <c r="K10" s="7"/>
      <c r="N10" s="19"/>
      <c r="O10" s="25"/>
    </row>
    <row r="11" spans="1:15" s="13" customFormat="1" x14ac:dyDescent="0.2">
      <c r="A11" s="14"/>
      <c r="B11" s="14" t="s">
        <v>41</v>
      </c>
      <c r="C11" s="10"/>
      <c r="D11" s="14"/>
      <c r="E11" s="2"/>
      <c r="F11" s="14"/>
      <c r="G11" s="9"/>
      <c r="H11" s="9"/>
      <c r="I11" s="16"/>
      <c r="J11" s="11"/>
      <c r="K11"/>
      <c r="N11" s="19"/>
      <c r="O11" s="25"/>
    </row>
    <row r="12" spans="1:15" s="13" customFormat="1" x14ac:dyDescent="0.2">
      <c r="A12" s="14">
        <v>6116</v>
      </c>
      <c r="B12" s="15" t="s">
        <v>36</v>
      </c>
      <c r="C12" s="22"/>
      <c r="D12" s="22"/>
      <c r="E12" s="2">
        <v>61</v>
      </c>
      <c r="F12" s="12">
        <v>100</v>
      </c>
      <c r="G12" s="2">
        <v>6100</v>
      </c>
      <c r="H12" s="14">
        <v>61</v>
      </c>
      <c r="I12"/>
      <c r="J12"/>
      <c r="K12"/>
      <c r="N12" s="5">
        <v>6100</v>
      </c>
      <c r="O12" s="25"/>
    </row>
    <row r="13" spans="1:15" s="13" customFormat="1" x14ac:dyDescent="0.2">
      <c r="A13" s="14">
        <v>5978</v>
      </c>
      <c r="B13" s="15" t="s">
        <v>40</v>
      </c>
      <c r="C13" s="24"/>
      <c r="D13" s="17"/>
      <c r="E13" s="2">
        <v>64</v>
      </c>
      <c r="F13" s="12">
        <v>100</v>
      </c>
      <c r="G13" s="2">
        <v>6400</v>
      </c>
      <c r="H13" s="14">
        <v>64</v>
      </c>
      <c r="I13"/>
      <c r="J13"/>
      <c r="K13"/>
      <c r="N13" s="5">
        <v>6400</v>
      </c>
      <c r="O13" s="19"/>
    </row>
    <row r="14" spans="1:15" s="13" customFormat="1" x14ac:dyDescent="0.2">
      <c r="A14" s="14">
        <v>6129</v>
      </c>
      <c r="B14" s="14" t="s">
        <v>28</v>
      </c>
      <c r="C14" s="10">
        <v>62.5</v>
      </c>
      <c r="D14" s="14"/>
      <c r="E14" s="14"/>
      <c r="F14" s="14"/>
      <c r="G14" s="26">
        <v>6250</v>
      </c>
      <c r="H14" s="9">
        <v>63</v>
      </c>
      <c r="I14" s="12">
        <v>4</v>
      </c>
      <c r="J14" s="70">
        <v>6</v>
      </c>
      <c r="K14" s="70"/>
      <c r="N14" s="19"/>
    </row>
    <row r="15" spans="1:15" s="13" customFormat="1" x14ac:dyDescent="0.2">
      <c r="A15" s="14"/>
      <c r="B15" s="14"/>
      <c r="C15" s="27"/>
      <c r="D15" s="14"/>
      <c r="E15" s="14"/>
      <c r="F15" s="14"/>
      <c r="G15" s="26"/>
      <c r="H15" s="9"/>
      <c r="I15" s="16"/>
      <c r="J15" s="11"/>
      <c r="K15"/>
    </row>
    <row r="16" spans="1:15" s="13" customFormat="1" ht="12" x14ac:dyDescent="0.2">
      <c r="A16" s="13" t="s">
        <v>10</v>
      </c>
      <c r="C16" s="13">
        <v>78</v>
      </c>
      <c r="D16" s="13">
        <v>78</v>
      </c>
      <c r="E16" s="13">
        <v>78</v>
      </c>
      <c r="F16" s="13">
        <v>3</v>
      </c>
      <c r="G16" s="13">
        <v>1</v>
      </c>
      <c r="H16" s="13">
        <v>0</v>
      </c>
      <c r="I16" s="13">
        <v>6</v>
      </c>
      <c r="J16" s="13">
        <v>6129</v>
      </c>
      <c r="K16" s="13">
        <v>78</v>
      </c>
      <c r="N16" s="5">
        <v>62.5</v>
      </c>
      <c r="O16" s="13">
        <v>25</v>
      </c>
    </row>
    <row r="17" spans="1:15" s="13" customFormat="1" ht="12" x14ac:dyDescent="0.2">
      <c r="A17" s="13">
        <v>0</v>
      </c>
      <c r="B17" s="28" t="s">
        <v>11</v>
      </c>
      <c r="C17" s="29" t="s">
        <v>12</v>
      </c>
      <c r="D17" s="29" t="s">
        <v>13</v>
      </c>
      <c r="E17" s="29" t="s">
        <v>2</v>
      </c>
      <c r="F17" s="29" t="s">
        <v>14</v>
      </c>
      <c r="G17" s="29" t="s">
        <v>15</v>
      </c>
      <c r="H17" s="29" t="s">
        <v>16</v>
      </c>
      <c r="I17" s="29" t="s">
        <v>17</v>
      </c>
      <c r="J17" s="29" t="s">
        <v>18</v>
      </c>
      <c r="K17" s="29" t="s">
        <v>19</v>
      </c>
      <c r="L17" s="29" t="s">
        <v>20</v>
      </c>
      <c r="M17" s="29" t="s">
        <v>21</v>
      </c>
      <c r="N17" s="5" t="s">
        <v>22</v>
      </c>
      <c r="O17" s="13" t="s">
        <v>9</v>
      </c>
    </row>
    <row r="18" spans="1:15" s="13" customFormat="1" x14ac:dyDescent="0.2">
      <c r="A18" s="13">
        <v>1</v>
      </c>
      <c r="M18"/>
      <c r="N18"/>
    </row>
    <row r="19" spans="1:15" s="13" customFormat="1" x14ac:dyDescent="0.2">
      <c r="A19" s="13">
        <v>2</v>
      </c>
      <c r="M19"/>
      <c r="N19"/>
    </row>
    <row r="20" spans="1:15" s="13" customFormat="1" x14ac:dyDescent="0.2">
      <c r="M20"/>
      <c r="N20"/>
    </row>
    <row r="21" spans="1:15" s="13" customFormat="1" x14ac:dyDescent="0.2">
      <c r="M21"/>
      <c r="N21"/>
    </row>
    <row r="22" spans="1:15" s="13" customFormat="1" x14ac:dyDescent="0.2">
      <c r="M22"/>
      <c r="N22"/>
    </row>
    <row r="23" spans="1:15" s="13" customFormat="1" x14ac:dyDescent="0.2">
      <c r="M23"/>
      <c r="N23"/>
    </row>
    <row r="24" spans="1:15" s="13" customFormat="1" x14ac:dyDescent="0.2">
      <c r="M24"/>
      <c r="N24"/>
    </row>
    <row r="25" spans="1:15" s="13" customFormat="1" x14ac:dyDescent="0.2">
      <c r="M25"/>
      <c r="N25"/>
    </row>
    <row r="26" spans="1:15" s="13" customFormat="1" ht="12" x14ac:dyDescent="0.2"/>
    <row r="27" spans="1:15" s="13" customFormat="1" ht="12" x14ac:dyDescent="0.2"/>
    <row r="28" spans="1:15" s="13" customFormat="1" ht="12" x14ac:dyDescent="0.2"/>
    <row r="29" spans="1:15" s="13" customFormat="1" ht="12" x14ac:dyDescent="0.2"/>
    <row r="30" spans="1:15" s="13" customFormat="1" ht="12" x14ac:dyDescent="0.2">
      <c r="B30" s="30" t="s">
        <v>23</v>
      </c>
    </row>
    <row r="31" spans="1:15" s="13" customFormat="1" ht="12" x14ac:dyDescent="0.2">
      <c r="A31" s="29">
        <v>1</v>
      </c>
      <c r="B31" s="31" t="s">
        <v>42</v>
      </c>
    </row>
    <row r="32" spans="1:15" s="13" customFormat="1" ht="12" x14ac:dyDescent="0.2">
      <c r="A32" s="29">
        <v>1</v>
      </c>
      <c r="B32" s="31" t="s">
        <v>43</v>
      </c>
    </row>
    <row r="33" spans="1:3" s="13" customFormat="1" ht="12" x14ac:dyDescent="0.2">
      <c r="A33" s="29">
        <v>1</v>
      </c>
      <c r="B33" s="29" t="s">
        <v>44</v>
      </c>
      <c r="C33" s="29"/>
    </row>
    <row r="34" spans="1:3" s="13" customFormat="1" ht="12" x14ac:dyDescent="0.2">
      <c r="A34" s="29">
        <v>1</v>
      </c>
      <c r="B34" s="29" t="s">
        <v>45</v>
      </c>
      <c r="C34" s="29"/>
    </row>
    <row r="35" spans="1:3" s="13" customFormat="1" ht="12" x14ac:dyDescent="0.2">
      <c r="A35" s="29">
        <v>1</v>
      </c>
      <c r="B35" s="29" t="s">
        <v>46</v>
      </c>
      <c r="C35" s="29"/>
    </row>
    <row r="36" spans="1:3" s="13" customFormat="1" ht="12" x14ac:dyDescent="0.2">
      <c r="A36" s="29">
        <v>1</v>
      </c>
      <c r="B36" s="32" t="s">
        <v>32</v>
      </c>
    </row>
    <row r="37" spans="1:3" s="13" customFormat="1" ht="12" x14ac:dyDescent="0.2">
      <c r="A37" s="29">
        <v>1</v>
      </c>
      <c r="B37" s="32" t="s">
        <v>24</v>
      </c>
    </row>
    <row r="38" spans="1:3" s="13" customFormat="1" ht="12" x14ac:dyDescent="0.2">
      <c r="A38" s="29">
        <v>1</v>
      </c>
      <c r="B38" s="32" t="s">
        <v>25</v>
      </c>
    </row>
    <row r="39" spans="1:3" s="13" customFormat="1" ht="12" x14ac:dyDescent="0.2"/>
    <row r="40" spans="1:3" s="13" customFormat="1" ht="12" x14ac:dyDescent="0.2"/>
    <row r="41" spans="1:3" s="13" customFormat="1" ht="12" x14ac:dyDescent="0.2"/>
    <row r="42" spans="1:3" s="13" customFormat="1" ht="12" x14ac:dyDescent="0.2">
      <c r="B42" s="30" t="s">
        <v>26</v>
      </c>
    </row>
    <row r="43" spans="1:3" s="13" customFormat="1" ht="12" x14ac:dyDescent="0.2">
      <c r="A43" s="13">
        <v>0</v>
      </c>
      <c r="B43" s="13">
        <v>6</v>
      </c>
    </row>
    <row r="44" spans="1:3" s="13" customFormat="1" ht="12" x14ac:dyDescent="0.2">
      <c r="A44" s="13">
        <v>30</v>
      </c>
      <c r="B44" s="13">
        <v>5</v>
      </c>
    </row>
    <row r="45" spans="1:3" s="13" customFormat="1" ht="12" x14ac:dyDescent="0.2">
      <c r="A45" s="13">
        <v>50</v>
      </c>
      <c r="B45" s="13">
        <v>4</v>
      </c>
    </row>
    <row r="46" spans="1:3" s="13" customFormat="1" ht="12" x14ac:dyDescent="0.2">
      <c r="A46" s="13">
        <v>67</v>
      </c>
      <c r="B46" s="13">
        <v>3</v>
      </c>
    </row>
    <row r="47" spans="1:3" s="13" customFormat="1" ht="12" x14ac:dyDescent="0.2">
      <c r="A47" s="13">
        <v>81</v>
      </c>
      <c r="B47" s="13">
        <v>2</v>
      </c>
    </row>
    <row r="48" spans="1:3" s="13" customFormat="1" ht="12" x14ac:dyDescent="0.2">
      <c r="A48" s="13">
        <v>92</v>
      </c>
      <c r="B48" s="13">
        <v>1</v>
      </c>
    </row>
    <row r="49" s="13" customFormat="1" ht="12" x14ac:dyDescent="0.2"/>
    <row r="50" s="13" customFormat="1" ht="12" x14ac:dyDescent="0.2"/>
    <row r="51" s="13" customFormat="1" ht="12" x14ac:dyDescent="0.2"/>
    <row r="52" s="13" customFormat="1" ht="12" x14ac:dyDescent="0.2"/>
    <row r="53" s="13" customFormat="1" ht="12" x14ac:dyDescent="0.2"/>
    <row r="54" s="13" customFormat="1" ht="12" x14ac:dyDescent="0.2"/>
    <row r="55" s="13" customFormat="1" ht="12" x14ac:dyDescent="0.2"/>
    <row r="56" s="13" customFormat="1" ht="12" x14ac:dyDescent="0.2"/>
    <row r="57" s="13" customFormat="1" ht="12" x14ac:dyDescent="0.2"/>
    <row r="58" s="13" customFormat="1" ht="12" x14ac:dyDescent="0.2"/>
    <row r="59" s="13" customFormat="1" ht="12" x14ac:dyDescent="0.2"/>
    <row r="60" s="13" customFormat="1" ht="12" x14ac:dyDescent="0.2"/>
    <row r="61" s="13" customFormat="1" ht="12" x14ac:dyDescent="0.2"/>
    <row r="62" s="13" customFormat="1" ht="12" x14ac:dyDescent="0.2"/>
    <row r="63" s="13" customFormat="1" ht="12" x14ac:dyDescent="0.2"/>
    <row r="64" s="13" customFormat="1" ht="12" x14ac:dyDescent="0.2"/>
    <row r="65" s="13" customFormat="1" ht="12" x14ac:dyDescent="0.2"/>
    <row r="66" s="13" customFormat="1" ht="12" x14ac:dyDescent="0.2"/>
    <row r="67" s="13" customFormat="1" ht="12" x14ac:dyDescent="0.2"/>
    <row r="68" s="13" customFormat="1" ht="12" x14ac:dyDescent="0.2"/>
    <row r="69" s="13" customFormat="1" ht="12" x14ac:dyDescent="0.2"/>
    <row r="70" s="13" customFormat="1" ht="12" x14ac:dyDescent="0.2"/>
    <row r="71" s="13" customFormat="1" ht="12" x14ac:dyDescent="0.2"/>
    <row r="72" s="13" customFormat="1" ht="12" x14ac:dyDescent="0.2"/>
    <row r="73" s="13" customFormat="1" ht="12" x14ac:dyDescent="0.2"/>
    <row r="74" s="13" customFormat="1" ht="12" x14ac:dyDescent="0.2"/>
    <row r="75" s="13" customFormat="1" ht="12" x14ac:dyDescent="0.2"/>
    <row r="76" s="13" customFormat="1" ht="12" x14ac:dyDescent="0.2"/>
    <row r="77" s="13" customFormat="1" ht="12" x14ac:dyDescent="0.2"/>
    <row r="78" s="13" customFormat="1" ht="12" x14ac:dyDescent="0.2"/>
    <row r="79" s="13" customFormat="1" ht="12" x14ac:dyDescent="0.2"/>
    <row r="80" s="13" customFormat="1" ht="12" x14ac:dyDescent="0.2"/>
    <row r="81" s="13" customFormat="1" ht="12" x14ac:dyDescent="0.2"/>
    <row r="82" s="13" customFormat="1" ht="12" x14ac:dyDescent="0.2"/>
    <row r="83" s="13" customFormat="1" ht="12" x14ac:dyDescent="0.2"/>
    <row r="84" s="13" customFormat="1" ht="12" x14ac:dyDescent="0.2"/>
    <row r="85" s="13" customFormat="1" ht="12" x14ac:dyDescent="0.2"/>
    <row r="86" s="13" customFormat="1" ht="12" x14ac:dyDescent="0.2"/>
    <row r="87" s="13" customFormat="1" ht="12" x14ac:dyDescent="0.2"/>
    <row r="88" s="13" customFormat="1" ht="12" x14ac:dyDescent="0.2"/>
    <row r="89" s="13" customFormat="1" ht="12" x14ac:dyDescent="0.2"/>
    <row r="90" s="13" customFormat="1" ht="12" x14ac:dyDescent="0.2"/>
    <row r="91" s="13" customFormat="1" ht="12" x14ac:dyDescent="0.2"/>
    <row r="92" s="13" customFormat="1" ht="12" x14ac:dyDescent="0.2"/>
    <row r="93" s="13" customFormat="1" ht="12" x14ac:dyDescent="0.2"/>
    <row r="94" s="13" customFormat="1" ht="12" x14ac:dyDescent="0.2"/>
    <row r="95" s="13" customFormat="1" ht="12" x14ac:dyDescent="0.2"/>
    <row r="96" s="13" customFormat="1" ht="12" x14ac:dyDescent="0.2"/>
    <row r="97" s="13" customFormat="1" ht="12" x14ac:dyDescent="0.2"/>
    <row r="98" s="13" customFormat="1" ht="12" x14ac:dyDescent="0.2"/>
    <row r="99" s="13" customFormat="1" ht="12" x14ac:dyDescent="0.2"/>
    <row r="100" s="13" customFormat="1" ht="12" x14ac:dyDescent="0.2"/>
    <row r="101" s="13" customFormat="1" ht="12" x14ac:dyDescent="0.2"/>
    <row r="102" s="13" customFormat="1" ht="12" x14ac:dyDescent="0.2"/>
    <row r="103" s="13" customFormat="1" ht="12" x14ac:dyDescent="0.2"/>
    <row r="104" s="13" customFormat="1" ht="12" x14ac:dyDescent="0.2"/>
    <row r="105" s="13" customFormat="1" ht="12" x14ac:dyDescent="0.2"/>
    <row r="106" s="13" customFormat="1" ht="12" x14ac:dyDescent="0.2"/>
    <row r="107" s="13" customFormat="1" ht="12" x14ac:dyDescent="0.2"/>
    <row r="108" s="13" customFormat="1" ht="12" x14ac:dyDescent="0.2"/>
    <row r="109" s="13" customFormat="1" ht="12" x14ac:dyDescent="0.2"/>
    <row r="110" s="13" customFormat="1" ht="12" x14ac:dyDescent="0.2"/>
    <row r="111" s="13" customFormat="1" ht="12" x14ac:dyDescent="0.2"/>
    <row r="112" s="13" customFormat="1" ht="12" x14ac:dyDescent="0.2"/>
    <row r="113" s="13" customFormat="1" ht="12" x14ac:dyDescent="0.2"/>
    <row r="114" s="13" customFormat="1" ht="12" x14ac:dyDescent="0.2"/>
    <row r="115" s="13" customFormat="1" ht="12" x14ac:dyDescent="0.2"/>
    <row r="116" s="13" customFormat="1" ht="12" x14ac:dyDescent="0.2"/>
    <row r="117" s="13" customFormat="1" ht="12" x14ac:dyDescent="0.2"/>
    <row r="118" s="13" customFormat="1" ht="12" x14ac:dyDescent="0.2"/>
    <row r="119" s="13" customFormat="1" ht="12" x14ac:dyDescent="0.2"/>
    <row r="120" s="13" customFormat="1" ht="12" x14ac:dyDescent="0.2"/>
    <row r="121" s="13" customFormat="1" ht="12" x14ac:dyDescent="0.2"/>
    <row r="122" s="13" customFormat="1" ht="12" x14ac:dyDescent="0.2"/>
    <row r="123" s="13" customFormat="1" ht="12" x14ac:dyDescent="0.2"/>
    <row r="124" s="13" customFormat="1" ht="12" x14ac:dyDescent="0.2"/>
    <row r="125" s="13" customFormat="1" ht="12" x14ac:dyDescent="0.2"/>
    <row r="126" s="13" customFormat="1" ht="12" x14ac:dyDescent="0.2"/>
    <row r="127" s="13" customFormat="1" ht="12" x14ac:dyDescent="0.2"/>
    <row r="128" s="13" customFormat="1" ht="12" x14ac:dyDescent="0.2"/>
    <row r="129" s="13" customFormat="1" ht="12" x14ac:dyDescent="0.2"/>
    <row r="130" s="13" customFormat="1" ht="12" x14ac:dyDescent="0.2"/>
    <row r="131" s="13" customFormat="1" ht="12" x14ac:dyDescent="0.2"/>
    <row r="132" s="13" customFormat="1" ht="12" x14ac:dyDescent="0.2"/>
    <row r="133" s="13" customFormat="1" ht="12" x14ac:dyDescent="0.2"/>
    <row r="134" s="13" customFormat="1" ht="12" x14ac:dyDescent="0.2"/>
    <row r="135" s="13" customFormat="1" ht="12" x14ac:dyDescent="0.2"/>
    <row r="136" s="13" customFormat="1" ht="12" x14ac:dyDescent="0.2"/>
    <row r="137" s="13" customFormat="1" ht="12" x14ac:dyDescent="0.2"/>
    <row r="138" s="13" customFormat="1" ht="12" x14ac:dyDescent="0.2"/>
    <row r="139" s="13" customFormat="1" ht="12" x14ac:dyDescent="0.2"/>
    <row r="140" s="13" customFormat="1" ht="12" x14ac:dyDescent="0.2"/>
    <row r="141" s="13" customFormat="1" ht="12" x14ac:dyDescent="0.2"/>
    <row r="142" s="13" customFormat="1" ht="12" x14ac:dyDescent="0.2"/>
    <row r="143" s="13" customFormat="1" ht="12" x14ac:dyDescent="0.2"/>
    <row r="144" s="13" customFormat="1" ht="12" x14ac:dyDescent="0.2"/>
    <row r="145" s="13" customFormat="1" ht="12" x14ac:dyDescent="0.2"/>
    <row r="146" s="13" customFormat="1" ht="12" x14ac:dyDescent="0.2"/>
    <row r="147" s="13" customFormat="1" ht="12" x14ac:dyDescent="0.2"/>
    <row r="148" s="13" customFormat="1" ht="12" x14ac:dyDescent="0.2"/>
    <row r="149" s="13" customFormat="1" ht="12" x14ac:dyDescent="0.2"/>
    <row r="150" s="13" customFormat="1" ht="12" x14ac:dyDescent="0.2"/>
    <row r="151" s="13" customFormat="1" ht="12" x14ac:dyDescent="0.2"/>
    <row r="152" s="13" customFormat="1" ht="12" x14ac:dyDescent="0.2"/>
    <row r="153" s="13" customFormat="1" ht="12" x14ac:dyDescent="0.2"/>
    <row r="154" s="13" customFormat="1" ht="12" x14ac:dyDescent="0.2"/>
    <row r="155" s="13" customFormat="1" ht="12" x14ac:dyDescent="0.2"/>
    <row r="156" s="13" customFormat="1" ht="12" x14ac:dyDescent="0.2"/>
    <row r="157" s="13" customFormat="1" ht="12" x14ac:dyDescent="0.2"/>
    <row r="158" s="13" customFormat="1" ht="12" x14ac:dyDescent="0.2"/>
    <row r="159" s="13" customFormat="1" ht="12" x14ac:dyDescent="0.2"/>
    <row r="160" s="13" customFormat="1" ht="12" x14ac:dyDescent="0.2"/>
    <row r="161" s="13" customFormat="1" ht="12" x14ac:dyDescent="0.2"/>
    <row r="162" s="13" customFormat="1" ht="12" x14ac:dyDescent="0.2"/>
    <row r="163" s="13" customFormat="1" ht="12" x14ac:dyDescent="0.2"/>
    <row r="164" s="13" customFormat="1" ht="12" x14ac:dyDescent="0.2"/>
    <row r="165" s="13" customFormat="1" ht="12" x14ac:dyDescent="0.2"/>
    <row r="166" s="13" customFormat="1" ht="12" x14ac:dyDescent="0.2"/>
    <row r="167" s="13" customFormat="1" ht="12" x14ac:dyDescent="0.2"/>
    <row r="168" s="13" customFormat="1" ht="12" x14ac:dyDescent="0.2"/>
    <row r="169" s="13" customFormat="1" ht="12" x14ac:dyDescent="0.2"/>
    <row r="170" s="13" customFormat="1" ht="12" x14ac:dyDescent="0.2"/>
    <row r="171" s="13" customFormat="1" ht="12" x14ac:dyDescent="0.2"/>
    <row r="172" s="13" customFormat="1" ht="12" x14ac:dyDescent="0.2"/>
    <row r="173" s="13" customFormat="1" ht="12" x14ac:dyDescent="0.2"/>
    <row r="174" s="13" customFormat="1" ht="12" x14ac:dyDescent="0.2"/>
    <row r="175" s="13" customFormat="1" ht="12" x14ac:dyDescent="0.2"/>
    <row r="176" s="13" customFormat="1" ht="12" x14ac:dyDescent="0.2"/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>
      <formula1>1</formula1>
      <formula2>3</formula2>
    </dataValidation>
    <dataValidation type="decimal" showErrorMessage="1" errorTitle="Fehler!!!" error="Es sind nur Punkte im Bereich von 0,0 bis 100,0 mit einer Dezimalstelle erlaubt!" sqref="C3:D5 C8:C9">
      <formula1>0</formula1>
      <formula2>100</formula2>
    </dataValidation>
    <dataValidation operator="equal" allowBlank="1" showErrorMessage="1" sqref="C6:D6 C12:D12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50</vt:lpstr>
      <vt:lpstr>Table</vt:lpstr>
      <vt:lpstr>'50'!Druckbereich</vt:lpstr>
      <vt:lpstr>note</vt:lpstr>
      <vt:lpstr>Tabelle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Grünewald</dc:creator>
  <cp:lastModifiedBy>Anna Klatt</cp:lastModifiedBy>
  <cp:lastPrinted>2018-10-17T09:37:47Z</cp:lastPrinted>
  <dcterms:created xsi:type="dcterms:W3CDTF">2018-08-16T13:21:35Z</dcterms:created>
  <dcterms:modified xsi:type="dcterms:W3CDTF">2018-10-17T09:38:31Z</dcterms:modified>
</cp:coreProperties>
</file>